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00" windowHeight="8835" activeTab="0"/>
  </bookViews>
  <sheets>
    <sheet name=" М.Анализ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<sst xmlns="http://schemas.openxmlformats.org/spreadsheetml/2006/main" count="43" uniqueCount="30">
  <si>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СЕБЕСТОИМОСТЬ ДЕКАБРЬ</t>
  </si>
  <si>
    <t>Артикул</t>
  </si>
  <si>
    <t>Площадь, дм.кв.</t>
  </si>
  <si>
    <t xml:space="preserve"> СЫРЬЕ, руб.</t>
  </si>
  <si>
    <t>ОБРАБОТКА, руб.</t>
  </si>
  <si>
    <t>ПОСТОЯННЫЕ, руб.</t>
  </si>
  <si>
    <t>Переменные, руб.</t>
  </si>
  <si>
    <t>Переменные руб./дм.кв.</t>
  </si>
  <si>
    <t>Общий итог</t>
  </si>
  <si>
    <t>СЕБЕСТОИМОСТЬ ЯНВАРЬ</t>
  </si>
  <si>
    <t>Площадь</t>
  </si>
  <si>
    <t>Маржинальный анализ</t>
  </si>
  <si>
    <t>Результаты маржинального анализа</t>
  </si>
  <si>
    <t>Переменные, руб./дм.кв.</t>
  </si>
  <si>
    <t>Накладные, руб</t>
  </si>
  <si>
    <t>ДЕКАБРЬ</t>
  </si>
  <si>
    <t>ЯНВАРЬ</t>
  </si>
  <si>
    <t>Структура Декабрь</t>
  </si>
  <si>
    <t>Структура Январь</t>
  </si>
  <si>
    <t>Со</t>
  </si>
  <si>
    <t>C усл1 (объем)</t>
  </si>
  <si>
    <t>C усл2 (структура)</t>
  </si>
  <si>
    <t>C усл3 (переменные)</t>
  </si>
  <si>
    <t>С1</t>
  </si>
  <si>
    <t>Объем пр-ва</t>
  </si>
  <si>
    <t>Структура пр-ва</t>
  </si>
  <si>
    <t>Переменные изд.</t>
  </si>
  <si>
    <t>Накладные расходы</t>
  </si>
  <si>
    <t>Январь</t>
  </si>
  <si>
    <t>ОБЩЕЕ ВЛИЯНИЕ ФАКТОРОВ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</si>
</sst>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_-* #,##0.0_р_._-;\-* #,##0.0_р_._-;_-* &quot;-&quot;??_р_._-;_-@_-"/>
    <numFmt numFmtId="169" formatCode="_-* #,##0_р_._-;\-* #,##0_р_._-;_-* &quot;-&quot;??_р_._-;_-@_-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_р_._-;_-@_-"/>
    <numFmt numFmtId="173" formatCode="_-* #,##0.00_р_._-;\-* #,##0.00_р_._-;_-* &quot;-&quot;?_р_._-;_-@_-"/>
    <numFmt numFmtId="174" formatCode="_-* #,##0.000_р_._-;\-* #,##0.000_р_._-;_-* &quot;-&quot;?_р_._-;_-@_-"/>
    <numFmt numFmtId="175" formatCode="_-* #,##0.0000_р_._-;\-* #,##0.0000_р_._-;_-* &quot;-&quot;?_р_._-;_-@_-"/>
    <numFmt numFmtId="176" formatCode="_-* #,##0.000_р_._-;\-* #,##0.000_р_._-;_-* &quot;-&quot;???_р_._-;_-@_-"/>
    <numFmt numFmtId="177" formatCode="0.000000"/>
    <numFmt numFmtId="178" formatCode="_-* #,##0.0000_р_._-;\-* #,##0.0000_р_._-;_-* &quot;-&quot;????_р_._-;_-@_-"/>
    <numFmt numFmtId="179" formatCode="_-* #,##0_р_._-;\-* #,##0_р_._-;_-* &quot;-&quot;?_р_._-;_-@_-"/>
    <numFmt numFmtId="180" formatCode="0.00000000"/>
    <numFmt numFmtId="181" formatCode="0.0000000"/>
    <numFmt numFmtId="182" formatCode="0;[Red]\-0"/>
    <numFmt numFmtId="183" formatCode="#,##0;[Red]\-#,##0"/>
    <numFmt numFmtId="184" formatCode="#,##0.00;[Red]\-#,##0.00"/>
    <numFmt numFmtId="185" formatCode="#,##0.0;[Red]\-#,##0.0"/>
    <numFmt numFmtId="186" formatCode="0.00;[Red]\-0.00"/>
    <numFmt numFmtId="187" formatCode="0.0;[Red]\-0.0"/>
    <numFmt numFmtId="188" formatCode="#,##0.0000"/>
    <numFmt numFmtId="189" formatCode="dd\.mm\.yyyy"/>
    <numFmt numFmtId="190" formatCode="[$-FC19]d\ mmmm\ yyyy\ &quot;г.&quot;"/>
    <numFmt numFmtId="191" formatCode="0.0000000000"/>
    <numFmt numFmtId="192" formatCode="0.00000000000"/>
    <numFmt numFmtId="193" formatCode="0.000000000"/>
    <numFmt numFmtId="194" formatCode="#,##0.000;[Red]\-#,##0.000"/>
    <numFmt numFmtId="195" formatCode="#,##0.0000;[Red]\-#,##0.0000"/>
    <numFmt numFmtId="196" formatCode="#,##0.00000;[Red]\-#,##0.00000"/>
  </numFmts>
  <fonts count="42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4"/>
      <name val="Arial Cyr"/>
      <family val="0"/>
    </font>
    <font>
      <b/>
      <u val="singleAccounting"/>
      <sz val="12"/>
      <name val="Arial Cyr"/>
      <family val="0"/>
    </font>
    <font>
      <b/>
      <u val="single"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43" fontId="0" fillId="0" borderId="10" xfId="60" applyBorder="1" applyAlignment="1">
      <alignment/>
    </xf>
    <xf numFmtId="43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3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43" fontId="0" fillId="33" borderId="10" xfId="0" applyNumberFormat="1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43" fontId="6" fillId="0" borderId="10" xfId="0" applyNumberFormat="1" applyFont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R94"/>
  <sheetViews>
    <sheetView tabSelected="1" zoomScalePageLayoutView="0" workbookViewId="0" topLeftCell="F52">
      <selection activeCell="A20" sqref="A20"/>
    </sheetView>
  </sheetViews>
  <sheetFormatPr defaultColWidth="9.00390625" defaultRowHeight="12.75"/>
  <cols>
    <col min="1" max="1" width="29.625" style="0" customWidth="1"/>
    <col min="2" max="5" width="20.75390625" style="0" customWidth="1"/>
    <col min="6" max="6" width="17.75390625" style="0" customWidth="1"/>
    <col min="7" max="7" width="18.00390625" style="0" customWidth="1"/>
    <col min="8" max="18" width="17.625" style="0" customWidth="1"/>
  </cols>
  <sheetData>
    <row r="1" spans="1:7" ht="30" customHeight="1">
      <c r="A1" s="22" t="s">
        <v>0</v>
      </c>
      <c r="B1" s="22"/>
      <c r="C1" s="22"/>
      <c r="D1" s="22"/>
      <c r="E1" s="22"/>
      <c r="F1" s="22"/>
      <c r="G1" s="22"/>
    </row>
    <row r="2" spans="1:7" ht="45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2.75">
      <c r="A3" s="2">
        <v>1</v>
      </c>
      <c r="B3" s="3">
        <v>2686</v>
      </c>
      <c r="C3" s="3">
        <v>0</v>
      </c>
      <c r="D3" s="3">
        <v>0</v>
      </c>
      <c r="E3" s="3">
        <v>0</v>
      </c>
      <c r="F3" s="4">
        <f aca="true" t="shared" si="0" ref="F3:F30">C3+D3</f>
        <v>0</v>
      </c>
      <c r="G3" s="5">
        <f aca="true" t="shared" si="1" ref="G3:G30">F3/B3</f>
        <v>0</v>
      </c>
    </row>
    <row r="4" spans="1:7" ht="12.75">
      <c r="A4" s="2">
        <v>2</v>
      </c>
      <c r="B4" s="3">
        <v>0</v>
      </c>
      <c r="C4" s="3">
        <v>0</v>
      </c>
      <c r="D4" s="3">
        <v>0</v>
      </c>
      <c r="E4" s="3">
        <v>0</v>
      </c>
      <c r="F4" s="4">
        <f t="shared" si="0"/>
        <v>0</v>
      </c>
      <c r="G4" s="5" t="e">
        <f t="shared" si="1"/>
        <v>#DIV/0!</v>
      </c>
    </row>
    <row r="5" spans="1:7" ht="12.75">
      <c r="A5" s="2">
        <v>3</v>
      </c>
      <c r="B5" s="3">
        <v>538102</v>
      </c>
      <c r="C5" s="3">
        <v>1679292.6794014461</v>
      </c>
      <c r="D5" s="3">
        <v>511886.44346313254</v>
      </c>
      <c r="E5" s="3">
        <v>384385.2978918176</v>
      </c>
      <c r="F5" s="4">
        <f t="shared" si="0"/>
        <v>2191179.122864579</v>
      </c>
      <c r="G5" s="5">
        <f t="shared" si="1"/>
        <v>4.072051623789874</v>
      </c>
    </row>
    <row r="6" spans="1:7" ht="12.75">
      <c r="A6" s="2">
        <v>4</v>
      </c>
      <c r="B6" s="3">
        <v>0</v>
      </c>
      <c r="C6" s="3">
        <v>0</v>
      </c>
      <c r="D6" s="3">
        <v>0</v>
      </c>
      <c r="E6" s="3">
        <v>0</v>
      </c>
      <c r="F6" s="4">
        <f t="shared" si="0"/>
        <v>0</v>
      </c>
      <c r="G6" s="5" t="e">
        <f t="shared" si="1"/>
        <v>#DIV/0!</v>
      </c>
    </row>
    <row r="7" spans="1:7" ht="12.75">
      <c r="A7" s="2">
        <v>5</v>
      </c>
      <c r="B7" s="3">
        <v>857</v>
      </c>
      <c r="C7" s="3">
        <v>2472.9729119999997</v>
      </c>
      <c r="D7" s="3">
        <v>1000.276788055658</v>
      </c>
      <c r="E7" s="3">
        <v>612.1854226397369</v>
      </c>
      <c r="F7" s="4">
        <f t="shared" si="0"/>
        <v>3473.2497000556577</v>
      </c>
      <c r="G7" s="5">
        <f t="shared" si="1"/>
        <v>4.052800116751059</v>
      </c>
    </row>
    <row r="8" spans="1:7" ht="12.75">
      <c r="A8" s="2">
        <v>6</v>
      </c>
      <c r="B8" s="3">
        <v>16520</v>
      </c>
      <c r="C8" s="3">
        <v>73190.8</v>
      </c>
      <c r="D8" s="3">
        <v>24374.50773206592</v>
      </c>
      <c r="E8" s="3">
        <v>11800.820515762489</v>
      </c>
      <c r="F8" s="4">
        <f t="shared" si="0"/>
        <v>97565.30773206592</v>
      </c>
      <c r="G8" s="5">
        <f t="shared" si="1"/>
        <v>5.905890298551206</v>
      </c>
    </row>
    <row r="9" spans="1:7" ht="12.75">
      <c r="A9" s="2">
        <v>7</v>
      </c>
      <c r="B9" s="3">
        <v>207816</v>
      </c>
      <c r="C9" s="3">
        <v>885789.6994974528</v>
      </c>
      <c r="D9" s="3">
        <v>188668.6536615387</v>
      </c>
      <c r="E9" s="3">
        <v>94362.64664332416</v>
      </c>
      <c r="F9" s="4">
        <f t="shared" si="0"/>
        <v>1074458.3531589916</v>
      </c>
      <c r="G9" s="5">
        <f t="shared" si="1"/>
        <v>5.170238832231356</v>
      </c>
    </row>
    <row r="10" spans="1:7" ht="12.75">
      <c r="A10" s="2">
        <v>8</v>
      </c>
      <c r="B10" s="3">
        <v>24549</v>
      </c>
      <c r="C10" s="3">
        <v>77953.92</v>
      </c>
      <c r="D10" s="3">
        <v>17163.012442642597</v>
      </c>
      <c r="E10" s="3">
        <v>11036.59621896434</v>
      </c>
      <c r="F10" s="4">
        <f t="shared" si="0"/>
        <v>95116.9324426426</v>
      </c>
      <c r="G10" s="5">
        <f t="shared" si="1"/>
        <v>3.8745746239212435</v>
      </c>
    </row>
    <row r="11" spans="1:7" ht="12.75">
      <c r="A11" s="2">
        <v>9</v>
      </c>
      <c r="B11" s="3">
        <v>163187</v>
      </c>
      <c r="C11" s="3">
        <v>568597.9417752111</v>
      </c>
      <c r="D11" s="3">
        <v>125390.39903022326</v>
      </c>
      <c r="E11" s="3">
        <v>74481.16402068292</v>
      </c>
      <c r="F11" s="4">
        <f t="shared" si="0"/>
        <v>693988.3408054344</v>
      </c>
      <c r="G11" s="5">
        <f t="shared" si="1"/>
        <v>4.252718297446698</v>
      </c>
    </row>
    <row r="12" spans="1:7" ht="12.75">
      <c r="A12" s="2">
        <v>10</v>
      </c>
      <c r="B12" s="3">
        <v>104283</v>
      </c>
      <c r="C12" s="3">
        <v>380566.24</v>
      </c>
      <c r="D12" s="3">
        <v>133095.87324784114</v>
      </c>
      <c r="E12" s="3">
        <v>74493.03667344185</v>
      </c>
      <c r="F12" s="4">
        <f t="shared" si="0"/>
        <v>513662.11324784113</v>
      </c>
      <c r="G12" s="5">
        <f t="shared" si="1"/>
        <v>4.925655315323122</v>
      </c>
    </row>
    <row r="13" spans="1:7" ht="12.75">
      <c r="A13" s="2">
        <v>11</v>
      </c>
      <c r="B13" s="3">
        <v>164727</v>
      </c>
      <c r="C13" s="3">
        <v>454213.56</v>
      </c>
      <c r="D13" s="3">
        <v>206999.31357859983</v>
      </c>
      <c r="E13" s="3">
        <v>117670.32452179222</v>
      </c>
      <c r="F13" s="4">
        <f t="shared" si="0"/>
        <v>661212.8735785999</v>
      </c>
      <c r="G13" s="5">
        <f t="shared" si="1"/>
        <v>4.013992081313931</v>
      </c>
    </row>
    <row r="14" spans="1:7" ht="12.75">
      <c r="A14" s="2">
        <v>12</v>
      </c>
      <c r="B14" s="3">
        <v>65789</v>
      </c>
      <c r="C14" s="3">
        <v>124196.746</v>
      </c>
      <c r="D14" s="3">
        <v>92131.18636335545</v>
      </c>
      <c r="E14" s="3">
        <v>46995.410466797715</v>
      </c>
      <c r="F14" s="4">
        <f t="shared" si="0"/>
        <v>216327.93236335544</v>
      </c>
      <c r="G14" s="5">
        <f t="shared" si="1"/>
        <v>3.2882082470223812</v>
      </c>
    </row>
    <row r="15" spans="1:7" ht="12.75">
      <c r="A15" s="2">
        <v>13</v>
      </c>
      <c r="B15" s="3">
        <v>4047</v>
      </c>
      <c r="C15" s="3">
        <v>22622.73</v>
      </c>
      <c r="D15" s="3">
        <v>1770.7973596401234</v>
      </c>
      <c r="E15" s="3">
        <v>2890.9152922088856</v>
      </c>
      <c r="F15" s="4">
        <f t="shared" si="0"/>
        <v>24393.527359640124</v>
      </c>
      <c r="G15" s="5">
        <f t="shared" si="1"/>
        <v>6.027558033022022</v>
      </c>
    </row>
    <row r="16" spans="1:7" ht="12.75">
      <c r="A16" s="2">
        <v>14</v>
      </c>
      <c r="B16" s="3">
        <v>4076</v>
      </c>
      <c r="C16" s="3">
        <v>22784.84</v>
      </c>
      <c r="D16" s="3">
        <v>1497.9196020935383</v>
      </c>
      <c r="E16" s="3">
        <v>2911.6310182958778</v>
      </c>
      <c r="F16" s="4">
        <f t="shared" si="0"/>
        <v>24282.759602093538</v>
      </c>
      <c r="G16" s="5">
        <f t="shared" si="1"/>
        <v>5.957497448992527</v>
      </c>
    </row>
    <row r="17" spans="1:7" ht="12.75">
      <c r="A17" s="2">
        <v>15</v>
      </c>
      <c r="B17" s="3">
        <v>1252</v>
      </c>
      <c r="C17" s="3">
        <v>0</v>
      </c>
      <c r="D17" s="3">
        <v>0</v>
      </c>
      <c r="E17" s="3">
        <v>0</v>
      </c>
      <c r="F17" s="4">
        <f t="shared" si="0"/>
        <v>0</v>
      </c>
      <c r="G17" s="5">
        <f t="shared" si="1"/>
        <v>0</v>
      </c>
    </row>
    <row r="18" spans="1:7" ht="12.75">
      <c r="A18" s="2">
        <v>16</v>
      </c>
      <c r="B18" s="3">
        <v>67607</v>
      </c>
      <c r="C18" s="3">
        <v>77490.87</v>
      </c>
      <c r="D18" s="3">
        <v>27418.714089074685</v>
      </c>
      <c r="E18" s="3">
        <v>21687.875154789763</v>
      </c>
      <c r="F18" s="4">
        <f t="shared" si="0"/>
        <v>104909.58408907468</v>
      </c>
      <c r="G18" s="5">
        <f t="shared" si="1"/>
        <v>1.5517562395768882</v>
      </c>
    </row>
    <row r="19" spans="1:7" ht="12.75">
      <c r="A19" s="2">
        <v>17</v>
      </c>
      <c r="B19" s="3">
        <v>463</v>
      </c>
      <c r="C19" s="3">
        <v>1212.9663460000002</v>
      </c>
      <c r="D19" s="3">
        <v>209.0106795875611</v>
      </c>
      <c r="E19" s="3">
        <v>177.33935320748918</v>
      </c>
      <c r="F19" s="4">
        <f t="shared" si="0"/>
        <v>1421.9770255875612</v>
      </c>
      <c r="G19" s="5">
        <f t="shared" si="1"/>
        <v>3.0712246772949485</v>
      </c>
    </row>
    <row r="20" spans="1:7" ht="12.75">
      <c r="A20" s="2">
        <v>18</v>
      </c>
      <c r="B20" s="3">
        <v>177421</v>
      </c>
      <c r="C20" s="3">
        <v>840565.9050454021</v>
      </c>
      <c r="D20" s="3">
        <v>237443.17093118103</v>
      </c>
      <c r="E20" s="3">
        <v>125738.02832960222</v>
      </c>
      <c r="F20" s="4">
        <f t="shared" si="0"/>
        <v>1078009.0759765832</v>
      </c>
      <c r="G20" s="5">
        <f t="shared" si="1"/>
        <v>6.075994814461553</v>
      </c>
    </row>
    <row r="21" spans="1:7" ht="12.75">
      <c r="A21" s="2">
        <v>19</v>
      </c>
      <c r="B21" s="3">
        <v>11547</v>
      </c>
      <c r="C21" s="3">
        <v>31439.617344</v>
      </c>
      <c r="D21" s="3">
        <v>15144.148863709297</v>
      </c>
      <c r="E21" s="3">
        <v>0</v>
      </c>
      <c r="F21" s="4">
        <f t="shared" si="0"/>
        <v>46583.7662077093</v>
      </c>
      <c r="G21" s="5">
        <f t="shared" si="1"/>
        <v>4.034274374963999</v>
      </c>
    </row>
    <row r="22" spans="1:7" ht="12.75">
      <c r="A22" s="2">
        <v>20</v>
      </c>
      <c r="B22" s="3">
        <v>361397</v>
      </c>
      <c r="C22" s="3">
        <v>1512735.55</v>
      </c>
      <c r="D22" s="3">
        <v>460750.0502743644</v>
      </c>
      <c r="E22" s="3">
        <v>258158.6641607152</v>
      </c>
      <c r="F22" s="4">
        <f t="shared" si="0"/>
        <v>1973485.6002743645</v>
      </c>
      <c r="G22" s="5">
        <f t="shared" si="1"/>
        <v>5.460713841770586</v>
      </c>
    </row>
    <row r="23" spans="1:7" ht="12.75">
      <c r="A23" s="2">
        <v>21</v>
      </c>
      <c r="B23" s="3">
        <v>11686</v>
      </c>
      <c r="C23" s="3">
        <v>19152.17</v>
      </c>
      <c r="D23" s="3">
        <v>4024.9544265817603</v>
      </c>
      <c r="E23" s="3">
        <v>3585.472322624851</v>
      </c>
      <c r="F23" s="4">
        <f t="shared" si="0"/>
        <v>23177.12442658176</v>
      </c>
      <c r="G23" s="5">
        <f t="shared" si="1"/>
        <v>1.9833240139125243</v>
      </c>
    </row>
    <row r="24" spans="1:7" ht="12.75">
      <c r="A24" s="2">
        <v>22</v>
      </c>
      <c r="B24" s="3">
        <v>132479</v>
      </c>
      <c r="C24" s="3">
        <v>368782.02</v>
      </c>
      <c r="D24" s="3">
        <v>155438.3236435961</v>
      </c>
      <c r="E24" s="3">
        <v>94634.43711305682</v>
      </c>
      <c r="F24" s="4">
        <f t="shared" si="0"/>
        <v>524220.3436435961</v>
      </c>
      <c r="G24" s="5">
        <f t="shared" si="1"/>
        <v>3.957007100322286</v>
      </c>
    </row>
    <row r="25" spans="1:7" ht="12.75">
      <c r="A25" s="2">
        <v>23</v>
      </c>
      <c r="B25" s="3">
        <v>0</v>
      </c>
      <c r="C25" s="3">
        <v>0</v>
      </c>
      <c r="D25" s="3">
        <v>0</v>
      </c>
      <c r="E25" s="3">
        <v>0</v>
      </c>
      <c r="F25" s="4">
        <f t="shared" si="0"/>
        <v>0</v>
      </c>
      <c r="G25" s="5" t="e">
        <f t="shared" si="1"/>
        <v>#DIV/0!</v>
      </c>
    </row>
    <row r="26" spans="1:7" ht="12.75">
      <c r="A26" s="2">
        <v>24</v>
      </c>
      <c r="B26" s="3">
        <v>49135</v>
      </c>
      <c r="C26" s="3">
        <v>112519.15</v>
      </c>
      <c r="D26" s="3">
        <v>36670.87871873996</v>
      </c>
      <c r="E26" s="3">
        <v>35098.86900980568</v>
      </c>
      <c r="F26" s="4">
        <f t="shared" si="0"/>
        <v>149190.02871873995</v>
      </c>
      <c r="G26" s="5">
        <f t="shared" si="1"/>
        <v>3.0363290672380168</v>
      </c>
    </row>
    <row r="27" spans="1:7" ht="12.75">
      <c r="A27" s="2">
        <v>25</v>
      </c>
      <c r="B27" s="3">
        <v>42192</v>
      </c>
      <c r="C27" s="3">
        <v>128300.05</v>
      </c>
      <c r="D27" s="3">
        <v>49802.045894978786</v>
      </c>
      <c r="E27" s="3">
        <v>30139.23845042681</v>
      </c>
      <c r="F27" s="4">
        <f t="shared" si="0"/>
        <v>178102.0958949788</v>
      </c>
      <c r="G27" s="5">
        <f t="shared" si="1"/>
        <v>4.221229045671663</v>
      </c>
    </row>
    <row r="28" spans="1:7" ht="12.75">
      <c r="A28" s="2">
        <v>26</v>
      </c>
      <c r="B28" s="3">
        <v>152252</v>
      </c>
      <c r="C28" s="3">
        <v>842611.3806459302</v>
      </c>
      <c r="D28" s="3">
        <v>64932.73384605103</v>
      </c>
      <c r="E28" s="3">
        <v>108758.99062747398</v>
      </c>
      <c r="F28" s="4">
        <f t="shared" si="0"/>
        <v>907544.1144919812</v>
      </c>
      <c r="G28" s="5">
        <f t="shared" si="1"/>
        <v>5.960802580537407</v>
      </c>
    </row>
    <row r="29" spans="1:7" ht="12.75">
      <c r="A29" s="2">
        <v>27</v>
      </c>
      <c r="B29" s="3">
        <v>319955</v>
      </c>
      <c r="C29" s="3">
        <v>952272.3334633625</v>
      </c>
      <c r="D29" s="3">
        <v>277830.55956444296</v>
      </c>
      <c r="E29" s="3">
        <v>228555.17724702097</v>
      </c>
      <c r="F29" s="4">
        <f t="shared" si="0"/>
        <v>1230102.8930278055</v>
      </c>
      <c r="G29" s="5">
        <f t="shared" si="1"/>
        <v>3.844612189301013</v>
      </c>
    </row>
    <row r="30" spans="1:8" ht="12.75">
      <c r="A30" s="2" t="s">
        <v>8</v>
      </c>
      <c r="B30" s="3">
        <v>2624025</v>
      </c>
      <c r="C30" s="3">
        <v>9178764.142430807</v>
      </c>
      <c r="D30" s="3">
        <v>2633642.9742014958</v>
      </c>
      <c r="E30" s="3">
        <v>1728174.1204544515</v>
      </c>
      <c r="F30" s="4">
        <f t="shared" si="0"/>
        <v>11812407.116632301</v>
      </c>
      <c r="G30" s="5">
        <f t="shared" si="1"/>
        <v>4.50163665233079</v>
      </c>
      <c r="H30" s="6"/>
    </row>
    <row r="32" spans="1:7" ht="28.5" customHeight="1">
      <c r="A32" s="21" t="s">
        <v>9</v>
      </c>
      <c r="B32" s="21"/>
      <c r="C32" s="21"/>
      <c r="D32" s="21"/>
      <c r="E32" s="21"/>
      <c r="F32" s="21"/>
      <c r="G32" s="21"/>
    </row>
    <row r="33" spans="1:7" ht="60.75" customHeight="1">
      <c r="A33" s="1" t="s">
        <v>1</v>
      </c>
      <c r="B33" s="1" t="s">
        <v>2</v>
      </c>
      <c r="C33" s="1" t="s">
        <v>3</v>
      </c>
      <c r="D33" s="1" t="s">
        <v>4</v>
      </c>
      <c r="E33" s="1" t="s">
        <v>5</v>
      </c>
      <c r="F33" s="1" t="s">
        <v>6</v>
      </c>
      <c r="G33" s="1" t="s">
        <v>7</v>
      </c>
    </row>
    <row r="34" spans="1:7" ht="12.75">
      <c r="A34" s="2">
        <v>1</v>
      </c>
      <c r="B34" s="3">
        <v>29630</v>
      </c>
      <c r="C34" s="3">
        <v>86866.30774133735</v>
      </c>
      <c r="D34" s="3">
        <v>22119.94697293151</v>
      </c>
      <c r="E34" s="3">
        <v>23840.059407895485</v>
      </c>
      <c r="F34" s="7">
        <f aca="true" t="shared" si="2" ref="F34:F61">C34+D34</f>
        <v>108986.25471426887</v>
      </c>
      <c r="G34" s="5">
        <f aca="true" t="shared" si="3" ref="G34:G61">F34/B34</f>
        <v>3.6782401186050917</v>
      </c>
    </row>
    <row r="35" spans="1:7" ht="12.75">
      <c r="A35" s="2">
        <v>2</v>
      </c>
      <c r="B35" s="3">
        <v>250</v>
      </c>
      <c r="C35" s="3">
        <v>766.554825</v>
      </c>
      <c r="D35" s="3">
        <v>619.023149612993</v>
      </c>
      <c r="E35" s="3">
        <v>201.14798690428188</v>
      </c>
      <c r="F35" s="7">
        <f t="shared" si="2"/>
        <v>1385.577974612993</v>
      </c>
      <c r="G35" s="5">
        <f t="shared" si="3"/>
        <v>5.542311898451972</v>
      </c>
    </row>
    <row r="36" spans="1:7" ht="12.75">
      <c r="A36" s="2">
        <v>3</v>
      </c>
      <c r="B36" s="3">
        <v>363108</v>
      </c>
      <c r="C36" s="3">
        <v>1059588.3979624663</v>
      </c>
      <c r="D36" s="3">
        <v>371370.3688195632</v>
      </c>
      <c r="E36" s="3">
        <v>292153.7729153599</v>
      </c>
      <c r="F36" s="7">
        <f t="shared" si="2"/>
        <v>1430958.7667820295</v>
      </c>
      <c r="G36" s="5">
        <f t="shared" si="3"/>
        <v>3.9408626821277126</v>
      </c>
    </row>
    <row r="37" spans="1:7" ht="12.75">
      <c r="A37" s="2">
        <v>4</v>
      </c>
      <c r="B37" s="3">
        <v>176528</v>
      </c>
      <c r="C37" s="3">
        <v>510001.05199999997</v>
      </c>
      <c r="D37" s="3">
        <v>194908.6254064278</v>
      </c>
      <c r="E37" s="3">
        <v>142033.00732895627</v>
      </c>
      <c r="F37" s="7">
        <f t="shared" si="2"/>
        <v>704909.6774064278</v>
      </c>
      <c r="G37" s="5">
        <f t="shared" si="3"/>
        <v>3.9931890544640387</v>
      </c>
    </row>
    <row r="38" spans="1:7" ht="12.75">
      <c r="A38" s="2">
        <v>5</v>
      </c>
      <c r="B38" s="3">
        <v>26133</v>
      </c>
      <c r="C38" s="3">
        <v>75536.01</v>
      </c>
      <c r="D38" s="3">
        <v>33178.21717763237</v>
      </c>
      <c r="E38" s="3">
        <v>21026.401367078393</v>
      </c>
      <c r="F38" s="7">
        <f t="shared" si="2"/>
        <v>108714.22717763236</v>
      </c>
      <c r="G38" s="5">
        <f t="shared" si="3"/>
        <v>4.160036244504357</v>
      </c>
    </row>
    <row r="39" spans="1:7" ht="12.75">
      <c r="A39" s="2">
        <v>6</v>
      </c>
      <c r="B39" s="3">
        <v>0</v>
      </c>
      <c r="C39" s="3">
        <v>0</v>
      </c>
      <c r="D39" s="3">
        <v>0</v>
      </c>
      <c r="E39" s="3">
        <v>0</v>
      </c>
      <c r="F39" s="7">
        <f t="shared" si="2"/>
        <v>0</v>
      </c>
      <c r="G39" s="5" t="e">
        <f t="shared" si="3"/>
        <v>#DIV/0!</v>
      </c>
    </row>
    <row r="40" spans="1:7" ht="12.75">
      <c r="A40" s="2">
        <v>7</v>
      </c>
      <c r="B40" s="3">
        <v>33</v>
      </c>
      <c r="C40" s="3">
        <v>38.72430639</v>
      </c>
      <c r="D40" s="3">
        <v>28.48161673797534</v>
      </c>
      <c r="E40" s="3">
        <v>15.570966240347685</v>
      </c>
      <c r="F40" s="7">
        <f t="shared" si="2"/>
        <v>67.20592312797534</v>
      </c>
      <c r="G40" s="5">
        <f t="shared" si="3"/>
        <v>2.0365431250901618</v>
      </c>
    </row>
    <row r="41" spans="1:7" ht="12.75">
      <c r="A41" s="2">
        <v>8</v>
      </c>
      <c r="B41" s="3">
        <v>0</v>
      </c>
      <c r="C41" s="3">
        <v>0</v>
      </c>
      <c r="D41" s="3">
        <v>0</v>
      </c>
      <c r="E41" s="3">
        <v>0</v>
      </c>
      <c r="F41" s="7">
        <f t="shared" si="2"/>
        <v>0</v>
      </c>
      <c r="G41" s="5" t="e">
        <f t="shared" si="3"/>
        <v>#DIV/0!</v>
      </c>
    </row>
    <row r="42" spans="1:7" ht="12.75">
      <c r="A42" s="2">
        <v>9</v>
      </c>
      <c r="B42" s="3">
        <v>0</v>
      </c>
      <c r="C42" s="3">
        <v>0</v>
      </c>
      <c r="D42" s="3">
        <v>0</v>
      </c>
      <c r="E42" s="3">
        <v>0</v>
      </c>
      <c r="F42" s="7">
        <f t="shared" si="2"/>
        <v>0</v>
      </c>
      <c r="G42" s="5" t="e">
        <f t="shared" si="3"/>
        <v>#DIV/0!</v>
      </c>
    </row>
    <row r="43" spans="1:7" ht="12.75">
      <c r="A43" s="2">
        <v>10</v>
      </c>
      <c r="B43" s="3">
        <v>49059</v>
      </c>
      <c r="C43" s="3">
        <v>209863.83</v>
      </c>
      <c r="D43" s="3">
        <v>67805.2532424388</v>
      </c>
      <c r="E43" s="3">
        <v>39472.476358148655</v>
      </c>
      <c r="F43" s="7">
        <f t="shared" si="2"/>
        <v>277669.0832424388</v>
      </c>
      <c r="G43" s="5">
        <f t="shared" si="3"/>
        <v>5.659901001700785</v>
      </c>
    </row>
    <row r="44" spans="1:7" ht="12.75">
      <c r="A44" s="2">
        <v>11</v>
      </c>
      <c r="B44" s="3">
        <v>0</v>
      </c>
      <c r="C44" s="3">
        <v>0</v>
      </c>
      <c r="D44" s="3">
        <v>0</v>
      </c>
      <c r="E44" s="3">
        <v>0</v>
      </c>
      <c r="F44" s="7">
        <f t="shared" si="2"/>
        <v>0</v>
      </c>
      <c r="G44" s="5" t="e">
        <f t="shared" si="3"/>
        <v>#DIV/0!</v>
      </c>
    </row>
    <row r="45" spans="1:7" ht="12.75">
      <c r="A45" s="2">
        <v>12</v>
      </c>
      <c r="B45" s="3">
        <v>0</v>
      </c>
      <c r="C45" s="3">
        <v>0</v>
      </c>
      <c r="D45" s="3">
        <v>0</v>
      </c>
      <c r="E45" s="3">
        <v>0</v>
      </c>
      <c r="F45" s="7">
        <f t="shared" si="2"/>
        <v>0</v>
      </c>
      <c r="G45" s="5" t="e">
        <f t="shared" si="3"/>
        <v>#DIV/0!</v>
      </c>
    </row>
    <row r="46" spans="1:7" ht="12.75">
      <c r="A46" s="2">
        <v>13</v>
      </c>
      <c r="B46" s="3">
        <v>0</v>
      </c>
      <c r="C46" s="3">
        <v>0</v>
      </c>
      <c r="D46" s="3">
        <v>0</v>
      </c>
      <c r="E46" s="3">
        <v>0</v>
      </c>
      <c r="F46" s="7">
        <f t="shared" si="2"/>
        <v>0</v>
      </c>
      <c r="G46" s="5" t="e">
        <f t="shared" si="3"/>
        <v>#DIV/0!</v>
      </c>
    </row>
    <row r="47" spans="1:7" ht="12.75">
      <c r="A47" s="2">
        <v>14</v>
      </c>
      <c r="B47" s="3">
        <v>0</v>
      </c>
      <c r="C47" s="3">
        <v>0</v>
      </c>
      <c r="D47" s="3">
        <v>0</v>
      </c>
      <c r="E47" s="3">
        <v>0</v>
      </c>
      <c r="F47" s="7">
        <f t="shared" si="2"/>
        <v>0</v>
      </c>
      <c r="G47" s="5" t="e">
        <f t="shared" si="3"/>
        <v>#DIV/0!</v>
      </c>
    </row>
    <row r="48" spans="1:7" ht="12.75">
      <c r="A48" s="2">
        <v>15</v>
      </c>
      <c r="B48" s="3">
        <v>0</v>
      </c>
      <c r="C48" s="3">
        <v>0</v>
      </c>
      <c r="D48" s="3">
        <v>0</v>
      </c>
      <c r="E48" s="3">
        <v>0</v>
      </c>
      <c r="F48" s="7">
        <f t="shared" si="2"/>
        <v>0</v>
      </c>
      <c r="G48" s="5" t="e">
        <f t="shared" si="3"/>
        <v>#DIV/0!</v>
      </c>
    </row>
    <row r="49" spans="1:7" ht="12.75">
      <c r="A49" s="2">
        <v>16</v>
      </c>
      <c r="B49" s="3">
        <v>183140</v>
      </c>
      <c r="C49" s="3">
        <v>235057.16</v>
      </c>
      <c r="D49" s="3">
        <v>101029.99081778486</v>
      </c>
      <c r="E49" s="3">
        <v>70839.455157614</v>
      </c>
      <c r="F49" s="7">
        <f t="shared" si="2"/>
        <v>336087.15081778483</v>
      </c>
      <c r="G49" s="5">
        <f t="shared" si="3"/>
        <v>1.8351378771310736</v>
      </c>
    </row>
    <row r="50" spans="1:7" ht="12.75">
      <c r="A50" s="2">
        <v>17</v>
      </c>
      <c r="B50" s="3">
        <v>0</v>
      </c>
      <c r="C50" s="3">
        <v>0</v>
      </c>
      <c r="D50" s="3">
        <v>0</v>
      </c>
      <c r="E50" s="3">
        <v>0</v>
      </c>
      <c r="F50" s="7">
        <f t="shared" si="2"/>
        <v>0</v>
      </c>
      <c r="G50" s="5" t="e">
        <f t="shared" si="3"/>
        <v>#DIV/0!</v>
      </c>
    </row>
    <row r="51" spans="1:7" ht="12.75">
      <c r="A51" s="2">
        <v>18</v>
      </c>
      <c r="B51" s="3">
        <v>206815</v>
      </c>
      <c r="C51" s="3">
        <v>1019299.8019710673</v>
      </c>
      <c r="D51" s="3">
        <v>307360.04952935094</v>
      </c>
      <c r="E51" s="3">
        <v>166401.68364643623</v>
      </c>
      <c r="F51" s="7">
        <f t="shared" si="2"/>
        <v>1326659.8515004183</v>
      </c>
      <c r="G51" s="5">
        <f t="shared" si="3"/>
        <v>6.414717750165212</v>
      </c>
    </row>
    <row r="52" spans="1:7" ht="12.75">
      <c r="A52" s="2">
        <v>19</v>
      </c>
      <c r="B52" s="3">
        <v>15306</v>
      </c>
      <c r="C52" s="3">
        <v>73009.62</v>
      </c>
      <c r="D52" s="3">
        <v>21570.580076121805</v>
      </c>
      <c r="E52" s="3">
        <v>12315.084350227753</v>
      </c>
      <c r="F52" s="7">
        <f t="shared" si="2"/>
        <v>94580.20007612181</v>
      </c>
      <c r="G52" s="5">
        <f t="shared" si="3"/>
        <v>6.179289172620006</v>
      </c>
    </row>
    <row r="53" spans="1:7" ht="12.75">
      <c r="A53" s="2">
        <v>20</v>
      </c>
      <c r="B53" s="3">
        <v>431414</v>
      </c>
      <c r="C53" s="3">
        <v>1751058.18</v>
      </c>
      <c r="D53" s="3">
        <v>564525.0986381822</v>
      </c>
      <c r="E53" s="3">
        <v>347112.2304892955</v>
      </c>
      <c r="F53" s="7">
        <f t="shared" si="2"/>
        <v>2315583.278638182</v>
      </c>
      <c r="G53" s="5">
        <f t="shared" si="3"/>
        <v>5.367427294056712</v>
      </c>
    </row>
    <row r="54" spans="1:7" ht="12.75">
      <c r="A54" s="2">
        <v>21</v>
      </c>
      <c r="B54" s="3">
        <v>164040</v>
      </c>
      <c r="C54" s="3">
        <v>362217.7</v>
      </c>
      <c r="D54" s="3">
        <v>62132.79022337947</v>
      </c>
      <c r="E54" s="3">
        <v>63451.48096568199</v>
      </c>
      <c r="F54" s="7">
        <f t="shared" si="2"/>
        <v>424350.49022337946</v>
      </c>
      <c r="G54" s="5">
        <f t="shared" si="3"/>
        <v>2.5868720447657854</v>
      </c>
    </row>
    <row r="55" spans="1:7" ht="12.75">
      <c r="A55" s="2">
        <v>22</v>
      </c>
      <c r="B55" s="3">
        <v>105595</v>
      </c>
      <c r="C55" s="3">
        <v>331170.312314625</v>
      </c>
      <c r="D55" s="3">
        <v>149607.00651721528</v>
      </c>
      <c r="E55" s="3">
        <v>84960.88670863057</v>
      </c>
      <c r="F55" s="7">
        <f t="shared" si="2"/>
        <v>480777.3188318403</v>
      </c>
      <c r="G55" s="5">
        <f t="shared" si="3"/>
        <v>4.553031098364888</v>
      </c>
    </row>
    <row r="56" spans="1:7" ht="12.75">
      <c r="A56" s="2">
        <v>23</v>
      </c>
      <c r="B56" s="3">
        <v>74462</v>
      </c>
      <c r="C56" s="3">
        <v>237879.86</v>
      </c>
      <c r="D56" s="3">
        <v>60696.98595854848</v>
      </c>
      <c r="E56" s="3">
        <v>59911.52560346654</v>
      </c>
      <c r="F56" s="7">
        <f t="shared" si="2"/>
        <v>298576.8459585485</v>
      </c>
      <c r="G56" s="5">
        <f t="shared" si="3"/>
        <v>4.009788159847284</v>
      </c>
    </row>
    <row r="57" spans="1:7" ht="12.75">
      <c r="A57" s="2">
        <v>24</v>
      </c>
      <c r="B57" s="3">
        <v>90628</v>
      </c>
      <c r="C57" s="3">
        <v>266855.88</v>
      </c>
      <c r="D57" s="3">
        <v>72390.14054318564</v>
      </c>
      <c r="E57" s="3">
        <v>72918.55902864502</v>
      </c>
      <c r="F57" s="7">
        <f t="shared" si="2"/>
        <v>339246.02054318564</v>
      </c>
      <c r="G57" s="5">
        <f t="shared" si="3"/>
        <v>3.743280449123733</v>
      </c>
    </row>
    <row r="58" spans="1:7" ht="12.75">
      <c r="A58" s="2">
        <v>25</v>
      </c>
      <c r="B58" s="3">
        <v>0</v>
      </c>
      <c r="C58" s="3">
        <v>0</v>
      </c>
      <c r="D58" s="3">
        <v>0</v>
      </c>
      <c r="E58" s="3">
        <v>0</v>
      </c>
      <c r="F58" s="7">
        <f t="shared" si="2"/>
        <v>0</v>
      </c>
      <c r="G58" s="5" t="e">
        <f t="shared" si="3"/>
        <v>#DIV/0!</v>
      </c>
    </row>
    <row r="59" spans="1:7" ht="12.75">
      <c r="A59" s="2">
        <v>26</v>
      </c>
      <c r="B59" s="3">
        <v>67851</v>
      </c>
      <c r="C59" s="3">
        <v>379287.09</v>
      </c>
      <c r="D59" s="3">
        <v>30651.46707034907</v>
      </c>
      <c r="E59" s="3">
        <v>54592.36823776971</v>
      </c>
      <c r="F59" s="7">
        <f t="shared" si="2"/>
        <v>409938.5570703491</v>
      </c>
      <c r="G59" s="5">
        <f t="shared" si="3"/>
        <v>6.041746725477135</v>
      </c>
    </row>
    <row r="60" spans="1:8" ht="12.75">
      <c r="A60" s="2">
        <v>27</v>
      </c>
      <c r="B60" s="3">
        <v>258574</v>
      </c>
      <c r="C60" s="3">
        <v>856320.58</v>
      </c>
      <c r="D60" s="3">
        <v>245912.41641821607</v>
      </c>
      <c r="E60" s="3">
        <v>208046.55826315112</v>
      </c>
      <c r="F60" s="7">
        <f t="shared" si="2"/>
        <v>1102232.996418216</v>
      </c>
      <c r="G60" s="5">
        <f t="shared" si="3"/>
        <v>4.262737152297664</v>
      </c>
      <c r="H60" s="6"/>
    </row>
    <row r="61" spans="1:8" ht="12.75">
      <c r="A61" s="2" t="s">
        <v>8</v>
      </c>
      <c r="B61" s="3">
        <v>2242566</v>
      </c>
      <c r="C61" s="3">
        <v>7454817.061120886</v>
      </c>
      <c r="D61" s="3">
        <v>2305906.442177678</v>
      </c>
      <c r="E61" s="3">
        <v>1659292.2687815018</v>
      </c>
      <c r="F61" s="7">
        <f t="shared" si="2"/>
        <v>9760723.503298564</v>
      </c>
      <c r="G61" s="5">
        <f t="shared" si="3"/>
        <v>4.35247992848307</v>
      </c>
      <c r="H61" s="6"/>
    </row>
    <row r="64" spans="1:18" ht="20.25" customHeight="1">
      <c r="A64" s="19" t="s">
        <v>1</v>
      </c>
      <c r="B64" s="19" t="s">
        <v>10</v>
      </c>
      <c r="C64" s="19"/>
      <c r="D64" s="19"/>
      <c r="E64" s="19"/>
      <c r="F64" s="19" t="s">
        <v>11</v>
      </c>
      <c r="G64" s="19"/>
      <c r="H64" s="19"/>
      <c r="I64" s="19"/>
      <c r="J64" s="19"/>
      <c r="K64" s="18" t="s">
        <v>12</v>
      </c>
      <c r="L64" s="18"/>
      <c r="M64" s="18"/>
      <c r="N64" s="18"/>
      <c r="O64" s="19" t="s">
        <v>13</v>
      </c>
      <c r="P64" s="19"/>
      <c r="Q64" s="19" t="s">
        <v>14</v>
      </c>
      <c r="R64" s="19"/>
    </row>
    <row r="65" spans="1:18" ht="27.75" customHeight="1">
      <c r="A65" s="19"/>
      <c r="B65" s="8" t="s">
        <v>15</v>
      </c>
      <c r="C65" s="8" t="s">
        <v>16</v>
      </c>
      <c r="D65" s="8" t="s">
        <v>17</v>
      </c>
      <c r="E65" s="8" t="s">
        <v>18</v>
      </c>
      <c r="F65" s="8" t="s">
        <v>19</v>
      </c>
      <c r="G65" s="8" t="s">
        <v>20</v>
      </c>
      <c r="H65" s="8" t="s">
        <v>21</v>
      </c>
      <c r="I65" s="8" t="s">
        <v>22</v>
      </c>
      <c r="J65" s="8" t="s">
        <v>23</v>
      </c>
      <c r="K65" s="9" t="s">
        <v>24</v>
      </c>
      <c r="L65" s="9" t="s">
        <v>25</v>
      </c>
      <c r="M65" s="9" t="s">
        <v>26</v>
      </c>
      <c r="N65" s="9" t="s">
        <v>27</v>
      </c>
      <c r="O65" s="8" t="s">
        <v>15</v>
      </c>
      <c r="P65" s="8" t="s">
        <v>28</v>
      </c>
      <c r="Q65" s="8" t="s">
        <v>15</v>
      </c>
      <c r="R65" s="8" t="s">
        <v>16</v>
      </c>
    </row>
    <row r="66" spans="1:18" ht="12.75">
      <c r="A66" s="2">
        <v>1</v>
      </c>
      <c r="B66" s="4">
        <f aca="true" t="shared" si="4" ref="B66:B92">B3</f>
        <v>2686</v>
      </c>
      <c r="C66" s="4">
        <f aca="true" t="shared" si="5" ref="C66:C92">B34</f>
        <v>29630</v>
      </c>
      <c r="D66" s="10">
        <f aca="true" t="shared" si="6" ref="D66:D93">B66/$B$93</f>
        <v>0.0010236182963195854</v>
      </c>
      <c r="E66" s="10">
        <f aca="true" t="shared" si="7" ref="E66:E93">C66/$C$93</f>
        <v>0.013212543131395018</v>
      </c>
      <c r="F66" s="4">
        <f aca="true" t="shared" si="8" ref="F66:F93">($B$93*D66*O66)+Q66</f>
        <v>0</v>
      </c>
      <c r="G66" s="4">
        <f aca="true" t="shared" si="9" ref="G66:G92">($C$93*D66*O66)+Q66</f>
        <v>0</v>
      </c>
      <c r="H66" s="4">
        <f aca="true" t="shared" si="10" ref="H66:H92">($C$93*E66*O66)+Q66</f>
        <v>0</v>
      </c>
      <c r="I66" s="4">
        <f aca="true" t="shared" si="11" ref="I66:I92">($C$93*E66*P66)+Q66</f>
        <v>108986.25471426887</v>
      </c>
      <c r="J66" s="4">
        <f aca="true" t="shared" si="12" ref="J66:J93">($C$93*E66*P66)+R66</f>
        <v>132826.31412216436</v>
      </c>
      <c r="K66" s="4">
        <f aca="true" t="shared" si="13" ref="K66:K93">G66-F66</f>
        <v>0</v>
      </c>
      <c r="L66" s="4">
        <f aca="true" t="shared" si="14" ref="L66:L93">H66-G66</f>
        <v>0</v>
      </c>
      <c r="M66" s="4">
        <f aca="true" t="shared" si="15" ref="M66:M93">I66-H66</f>
        <v>108986.25471426887</v>
      </c>
      <c r="N66" s="4">
        <f aca="true" t="shared" si="16" ref="N66:N93">J66-I66</f>
        <v>23840.05940789549</v>
      </c>
      <c r="O66" s="11">
        <f aca="true" t="shared" si="17" ref="O66:O93">G3</f>
        <v>0</v>
      </c>
      <c r="P66" s="11">
        <f aca="true" t="shared" si="18" ref="P66:P93">G34</f>
        <v>3.6782401186050917</v>
      </c>
      <c r="Q66" s="12">
        <f aca="true" t="shared" si="19" ref="Q66:Q93">E3</f>
        <v>0</v>
      </c>
      <c r="R66" s="12">
        <f aca="true" t="shared" si="20" ref="R66:R93">E34</f>
        <v>23840.059407895485</v>
      </c>
    </row>
    <row r="67" spans="1:18" ht="12.75">
      <c r="A67" s="2">
        <v>2</v>
      </c>
      <c r="B67" s="4">
        <f t="shared" si="4"/>
        <v>0</v>
      </c>
      <c r="C67" s="4">
        <f t="shared" si="5"/>
        <v>250</v>
      </c>
      <c r="D67" s="10">
        <f t="shared" si="6"/>
        <v>0</v>
      </c>
      <c r="E67" s="10">
        <f t="shared" si="7"/>
        <v>0.00011147943917815574</v>
      </c>
      <c r="F67" s="4" t="e">
        <f t="shared" si="8"/>
        <v>#DIV/0!</v>
      </c>
      <c r="G67" s="4" t="e">
        <f t="shared" si="9"/>
        <v>#DIV/0!</v>
      </c>
      <c r="H67" s="4" t="e">
        <f t="shared" si="10"/>
        <v>#DIV/0!</v>
      </c>
      <c r="I67" s="4">
        <f t="shared" si="11"/>
        <v>1385.577974612993</v>
      </c>
      <c r="J67" s="4">
        <f t="shared" si="12"/>
        <v>1586.725961517275</v>
      </c>
      <c r="K67" s="4" t="e">
        <f t="shared" si="13"/>
        <v>#DIV/0!</v>
      </c>
      <c r="L67" s="4" t="e">
        <f t="shared" si="14"/>
        <v>#DIV/0!</v>
      </c>
      <c r="M67" s="4" t="e">
        <f t="shared" si="15"/>
        <v>#DIV/0!</v>
      </c>
      <c r="N67" s="4">
        <f t="shared" si="16"/>
        <v>201.14798690428188</v>
      </c>
      <c r="O67" s="11" t="e">
        <f t="shared" si="17"/>
        <v>#DIV/0!</v>
      </c>
      <c r="P67" s="11">
        <f t="shared" si="18"/>
        <v>5.542311898451972</v>
      </c>
      <c r="Q67" s="12">
        <f t="shared" si="19"/>
        <v>0</v>
      </c>
      <c r="R67" s="12">
        <f t="shared" si="20"/>
        <v>201.14798690428188</v>
      </c>
    </row>
    <row r="68" spans="1:18" ht="12.75">
      <c r="A68" s="2">
        <v>3</v>
      </c>
      <c r="B68" s="4">
        <f t="shared" si="4"/>
        <v>538102</v>
      </c>
      <c r="C68" s="4">
        <f t="shared" si="5"/>
        <v>363108</v>
      </c>
      <c r="D68" s="10">
        <f t="shared" si="6"/>
        <v>0.20506740598889112</v>
      </c>
      <c r="E68" s="10">
        <f t="shared" si="7"/>
        <v>0.1619163048044071</v>
      </c>
      <c r="F68" s="4">
        <f t="shared" si="8"/>
        <v>2575564.4207563964</v>
      </c>
      <c r="G68" s="4">
        <f t="shared" si="9"/>
        <v>2257028.9658621787</v>
      </c>
      <c r="H68" s="4">
        <f t="shared" si="10"/>
        <v>1862979.8189029114</v>
      </c>
      <c r="I68" s="4">
        <f t="shared" si="11"/>
        <v>1815344.0646738473</v>
      </c>
      <c r="J68" s="4">
        <f t="shared" si="12"/>
        <v>1723112.5396973896</v>
      </c>
      <c r="K68" s="4">
        <f t="shared" si="13"/>
        <v>-318535.45489421766</v>
      </c>
      <c r="L68" s="4">
        <f t="shared" si="14"/>
        <v>-394049.1469592673</v>
      </c>
      <c r="M68" s="4">
        <f t="shared" si="15"/>
        <v>-47635.7542290641</v>
      </c>
      <c r="N68" s="4">
        <f t="shared" si="16"/>
        <v>-92231.5249764577</v>
      </c>
      <c r="O68" s="11">
        <f t="shared" si="17"/>
        <v>4.072051623789874</v>
      </c>
      <c r="P68" s="11">
        <f t="shared" si="18"/>
        <v>3.9408626821277126</v>
      </c>
      <c r="Q68" s="12">
        <f t="shared" si="19"/>
        <v>384385.2978918176</v>
      </c>
      <c r="R68" s="12">
        <f t="shared" si="20"/>
        <v>292153.7729153599</v>
      </c>
    </row>
    <row r="69" spans="1:18" ht="12.75">
      <c r="A69" s="2">
        <v>4</v>
      </c>
      <c r="B69" s="4">
        <f t="shared" si="4"/>
        <v>0</v>
      </c>
      <c r="C69" s="4">
        <f t="shared" si="5"/>
        <v>176528</v>
      </c>
      <c r="D69" s="10">
        <f t="shared" si="6"/>
        <v>0</v>
      </c>
      <c r="E69" s="10">
        <f t="shared" si="7"/>
        <v>0.0787169697569659</v>
      </c>
      <c r="F69" s="4" t="e">
        <f t="shared" si="8"/>
        <v>#DIV/0!</v>
      </c>
      <c r="G69" s="4" t="e">
        <f t="shared" si="9"/>
        <v>#DIV/0!</v>
      </c>
      <c r="H69" s="4" t="e">
        <f t="shared" si="10"/>
        <v>#DIV/0!</v>
      </c>
      <c r="I69" s="4">
        <f t="shared" si="11"/>
        <v>704909.6774064278</v>
      </c>
      <c r="J69" s="4">
        <f t="shared" si="12"/>
        <v>846942.6847353841</v>
      </c>
      <c r="K69" s="4" t="e">
        <f t="shared" si="13"/>
        <v>#DIV/0!</v>
      </c>
      <c r="L69" s="4" t="e">
        <f t="shared" si="14"/>
        <v>#DIV/0!</v>
      </c>
      <c r="M69" s="4" t="e">
        <f t="shared" si="15"/>
        <v>#DIV/0!</v>
      </c>
      <c r="N69" s="4">
        <f t="shared" si="16"/>
        <v>142033.00732895627</v>
      </c>
      <c r="O69" s="11" t="e">
        <f t="shared" si="17"/>
        <v>#DIV/0!</v>
      </c>
      <c r="P69" s="11">
        <f t="shared" si="18"/>
        <v>3.9931890544640387</v>
      </c>
      <c r="Q69" s="12">
        <f t="shared" si="19"/>
        <v>0</v>
      </c>
      <c r="R69" s="12">
        <f t="shared" si="20"/>
        <v>142033.00732895627</v>
      </c>
    </row>
    <row r="70" spans="1:18" ht="12.75">
      <c r="A70" s="2">
        <v>5</v>
      </c>
      <c r="B70" s="4">
        <f t="shared" si="4"/>
        <v>857</v>
      </c>
      <c r="C70" s="4">
        <f t="shared" si="5"/>
        <v>26133</v>
      </c>
      <c r="D70" s="10">
        <f t="shared" si="6"/>
        <v>0.00032659749811834874</v>
      </c>
      <c r="E70" s="10">
        <f t="shared" si="7"/>
        <v>0.011653168736170975</v>
      </c>
      <c r="F70" s="4">
        <f t="shared" si="8"/>
        <v>4085.4351226953945</v>
      </c>
      <c r="G70" s="4">
        <f t="shared" si="9"/>
        <v>3580.52287630539</v>
      </c>
      <c r="H70" s="4">
        <f t="shared" si="10"/>
        <v>106524.01087369517</v>
      </c>
      <c r="I70" s="4">
        <f t="shared" si="11"/>
        <v>109326.4126002721</v>
      </c>
      <c r="J70" s="4">
        <f t="shared" si="12"/>
        <v>129740.62854471075</v>
      </c>
      <c r="K70" s="4">
        <f t="shared" si="13"/>
        <v>-504.9122463900044</v>
      </c>
      <c r="L70" s="4">
        <f t="shared" si="14"/>
        <v>102943.48799738978</v>
      </c>
      <c r="M70" s="4">
        <f t="shared" si="15"/>
        <v>2802.401726576936</v>
      </c>
      <c r="N70" s="4">
        <f t="shared" si="16"/>
        <v>20414.21594443865</v>
      </c>
      <c r="O70" s="11">
        <f t="shared" si="17"/>
        <v>4.052800116751059</v>
      </c>
      <c r="P70" s="11">
        <f t="shared" si="18"/>
        <v>4.160036244504357</v>
      </c>
      <c r="Q70" s="12">
        <f t="shared" si="19"/>
        <v>612.1854226397369</v>
      </c>
      <c r="R70" s="12">
        <f t="shared" si="20"/>
        <v>21026.401367078393</v>
      </c>
    </row>
    <row r="71" spans="1:18" ht="12.75">
      <c r="A71" s="2">
        <v>6</v>
      </c>
      <c r="B71" s="4">
        <f t="shared" si="4"/>
        <v>16520</v>
      </c>
      <c r="C71" s="4">
        <f t="shared" si="5"/>
        <v>0</v>
      </c>
      <c r="D71" s="10">
        <f t="shared" si="6"/>
        <v>0.006295671725688589</v>
      </c>
      <c r="E71" s="10">
        <f t="shared" si="7"/>
        <v>0</v>
      </c>
      <c r="F71" s="4">
        <f t="shared" si="8"/>
        <v>109366.12824782841</v>
      </c>
      <c r="G71" s="4">
        <f t="shared" si="9"/>
        <v>95182.89267569548</v>
      </c>
      <c r="H71" s="4">
        <f t="shared" si="10"/>
        <v>11800.820515762489</v>
      </c>
      <c r="I71" s="4" t="e">
        <f t="shared" si="11"/>
        <v>#DIV/0!</v>
      </c>
      <c r="J71" s="4" t="e">
        <f t="shared" si="12"/>
        <v>#DIV/0!</v>
      </c>
      <c r="K71" s="4">
        <f t="shared" si="13"/>
        <v>-14183.235572132937</v>
      </c>
      <c r="L71" s="4">
        <f t="shared" si="14"/>
        <v>-83382.07215993298</v>
      </c>
      <c r="M71" s="4" t="e">
        <f t="shared" si="15"/>
        <v>#DIV/0!</v>
      </c>
      <c r="N71" s="4" t="e">
        <f t="shared" si="16"/>
        <v>#DIV/0!</v>
      </c>
      <c r="O71" s="11">
        <f t="shared" si="17"/>
        <v>5.905890298551206</v>
      </c>
      <c r="P71" s="11" t="e">
        <f t="shared" si="18"/>
        <v>#DIV/0!</v>
      </c>
      <c r="Q71" s="12">
        <f t="shared" si="19"/>
        <v>11800.820515762489</v>
      </c>
      <c r="R71" s="12">
        <f t="shared" si="20"/>
        <v>0</v>
      </c>
    </row>
    <row r="72" spans="1:18" ht="12.75">
      <c r="A72" s="2">
        <v>7</v>
      </c>
      <c r="B72" s="4">
        <f t="shared" si="4"/>
        <v>207816</v>
      </c>
      <c r="C72" s="4">
        <f t="shared" si="5"/>
        <v>33</v>
      </c>
      <c r="D72" s="10">
        <f t="shared" si="6"/>
        <v>0.07919741618315375</v>
      </c>
      <c r="E72" s="10">
        <f t="shared" si="7"/>
        <v>1.4715285971516557E-05</v>
      </c>
      <c r="F72" s="4">
        <f t="shared" si="8"/>
        <v>1168820.9998023156</v>
      </c>
      <c r="G72" s="4">
        <f t="shared" si="9"/>
        <v>1012625.1522255298</v>
      </c>
      <c r="H72" s="4">
        <f t="shared" si="10"/>
        <v>94533.2645247878</v>
      </c>
      <c r="I72" s="4">
        <f t="shared" si="11"/>
        <v>94429.85256645213</v>
      </c>
      <c r="J72" s="4">
        <f t="shared" si="12"/>
        <v>82.77688936832303</v>
      </c>
      <c r="K72" s="4">
        <f t="shared" si="13"/>
        <v>-156195.84757678583</v>
      </c>
      <c r="L72" s="4">
        <f t="shared" si="14"/>
        <v>-918091.887700742</v>
      </c>
      <c r="M72" s="4">
        <f t="shared" si="15"/>
        <v>-103.41195833566599</v>
      </c>
      <c r="N72" s="4">
        <f t="shared" si="16"/>
        <v>-94347.0756770838</v>
      </c>
      <c r="O72" s="11">
        <f t="shared" si="17"/>
        <v>5.170238832231356</v>
      </c>
      <c r="P72" s="11">
        <f t="shared" si="18"/>
        <v>2.0365431250901618</v>
      </c>
      <c r="Q72" s="12">
        <f t="shared" si="19"/>
        <v>94362.64664332416</v>
      </c>
      <c r="R72" s="12">
        <f t="shared" si="20"/>
        <v>15.570966240347685</v>
      </c>
    </row>
    <row r="73" spans="1:18" ht="12.75">
      <c r="A73" s="2">
        <v>8</v>
      </c>
      <c r="B73" s="4">
        <f t="shared" si="4"/>
        <v>24549</v>
      </c>
      <c r="C73" s="4">
        <f t="shared" si="5"/>
        <v>0</v>
      </c>
      <c r="D73" s="10">
        <f t="shared" si="6"/>
        <v>0.009355474890673678</v>
      </c>
      <c r="E73" s="10">
        <f t="shared" si="7"/>
        <v>0</v>
      </c>
      <c r="F73" s="4">
        <f t="shared" si="8"/>
        <v>106153.52866160692</v>
      </c>
      <c r="G73" s="4">
        <f t="shared" si="9"/>
        <v>92326.21759077569</v>
      </c>
      <c r="H73" s="4">
        <f t="shared" si="10"/>
        <v>11036.59621896434</v>
      </c>
      <c r="I73" s="4" t="e">
        <f t="shared" si="11"/>
        <v>#DIV/0!</v>
      </c>
      <c r="J73" s="4" t="e">
        <f t="shared" si="12"/>
        <v>#DIV/0!</v>
      </c>
      <c r="K73" s="4">
        <f t="shared" si="13"/>
        <v>-13827.31107083123</v>
      </c>
      <c r="L73" s="4">
        <f t="shared" si="14"/>
        <v>-81289.62137181134</v>
      </c>
      <c r="M73" s="4" t="e">
        <f t="shared" si="15"/>
        <v>#DIV/0!</v>
      </c>
      <c r="N73" s="4" t="e">
        <f t="shared" si="16"/>
        <v>#DIV/0!</v>
      </c>
      <c r="O73" s="11">
        <f t="shared" si="17"/>
        <v>3.8745746239212435</v>
      </c>
      <c r="P73" s="11" t="e">
        <f t="shared" si="18"/>
        <v>#DIV/0!</v>
      </c>
      <c r="Q73" s="12">
        <f t="shared" si="19"/>
        <v>11036.59621896434</v>
      </c>
      <c r="R73" s="12">
        <f t="shared" si="20"/>
        <v>0</v>
      </c>
    </row>
    <row r="74" spans="1:18" ht="12.75">
      <c r="A74" s="2">
        <v>9</v>
      </c>
      <c r="B74" s="4">
        <f t="shared" si="4"/>
        <v>163187</v>
      </c>
      <c r="C74" s="4">
        <f t="shared" si="5"/>
        <v>0</v>
      </c>
      <c r="D74" s="10">
        <f t="shared" si="6"/>
        <v>0.06218957517554139</v>
      </c>
      <c r="E74" s="10">
        <f t="shared" si="7"/>
        <v>0</v>
      </c>
      <c r="F74" s="4">
        <f t="shared" si="8"/>
        <v>768469.5048261173</v>
      </c>
      <c r="G74" s="4">
        <f t="shared" si="9"/>
        <v>667583.2333556473</v>
      </c>
      <c r="H74" s="4">
        <f t="shared" si="10"/>
        <v>74481.16402068292</v>
      </c>
      <c r="I74" s="4" t="e">
        <f t="shared" si="11"/>
        <v>#DIV/0!</v>
      </c>
      <c r="J74" s="4" t="e">
        <f t="shared" si="12"/>
        <v>#DIV/0!</v>
      </c>
      <c r="K74" s="4">
        <f t="shared" si="13"/>
        <v>-100886.27147047</v>
      </c>
      <c r="L74" s="4">
        <f t="shared" si="14"/>
        <v>-593102.0693349644</v>
      </c>
      <c r="M74" s="4" t="e">
        <f t="shared" si="15"/>
        <v>#DIV/0!</v>
      </c>
      <c r="N74" s="4" t="e">
        <f t="shared" si="16"/>
        <v>#DIV/0!</v>
      </c>
      <c r="O74" s="11">
        <f t="shared" si="17"/>
        <v>4.252718297446698</v>
      </c>
      <c r="P74" s="11" t="e">
        <f t="shared" si="18"/>
        <v>#DIV/0!</v>
      </c>
      <c r="Q74" s="12">
        <f t="shared" si="19"/>
        <v>74481.16402068292</v>
      </c>
      <c r="R74" s="12">
        <f t="shared" si="20"/>
        <v>0</v>
      </c>
    </row>
    <row r="75" spans="1:18" ht="12.75">
      <c r="A75" s="2">
        <v>10</v>
      </c>
      <c r="B75" s="4">
        <f t="shared" si="4"/>
        <v>104283</v>
      </c>
      <c r="C75" s="4">
        <f t="shared" si="5"/>
        <v>49059</v>
      </c>
      <c r="D75" s="10">
        <f t="shared" si="6"/>
        <v>0.03974161831537428</v>
      </c>
      <c r="E75" s="10">
        <f t="shared" si="7"/>
        <v>0.021876279226564568</v>
      </c>
      <c r="F75" s="4">
        <f t="shared" si="8"/>
        <v>588155.149921283</v>
      </c>
      <c r="G75" s="4">
        <f t="shared" si="9"/>
        <v>513483.2104171212</v>
      </c>
      <c r="H75" s="4">
        <f t="shared" si="10"/>
        <v>316140.7607878789</v>
      </c>
      <c r="I75" s="4">
        <f t="shared" si="11"/>
        <v>352162.1199158806</v>
      </c>
      <c r="J75" s="4">
        <f t="shared" si="12"/>
        <v>317141.55960058747</v>
      </c>
      <c r="K75" s="4">
        <f t="shared" si="13"/>
        <v>-74671.93950416183</v>
      </c>
      <c r="L75" s="4">
        <f t="shared" si="14"/>
        <v>-197342.4496292423</v>
      </c>
      <c r="M75" s="4">
        <f t="shared" si="15"/>
        <v>36021.35912800173</v>
      </c>
      <c r="N75" s="4">
        <f t="shared" si="16"/>
        <v>-35020.56031529314</v>
      </c>
      <c r="O75" s="11">
        <f t="shared" si="17"/>
        <v>4.925655315323122</v>
      </c>
      <c r="P75" s="11">
        <f t="shared" si="18"/>
        <v>5.659901001700785</v>
      </c>
      <c r="Q75" s="12">
        <f t="shared" si="19"/>
        <v>74493.03667344185</v>
      </c>
      <c r="R75" s="12">
        <f t="shared" si="20"/>
        <v>39472.476358148655</v>
      </c>
    </row>
    <row r="76" spans="1:18" ht="12.75">
      <c r="A76" s="2">
        <v>11</v>
      </c>
      <c r="B76" s="4">
        <f t="shared" si="4"/>
        <v>164727</v>
      </c>
      <c r="C76" s="4">
        <f t="shared" si="5"/>
        <v>0</v>
      </c>
      <c r="D76" s="10">
        <f t="shared" si="6"/>
        <v>0.06277645982793609</v>
      </c>
      <c r="E76" s="10">
        <f t="shared" si="7"/>
        <v>0</v>
      </c>
      <c r="F76" s="4">
        <f t="shared" si="8"/>
        <v>778883.1981003921</v>
      </c>
      <c r="G76" s="4">
        <f t="shared" si="9"/>
        <v>682761.5523300892</v>
      </c>
      <c r="H76" s="4">
        <f t="shared" si="10"/>
        <v>117670.32452179222</v>
      </c>
      <c r="I76" s="4" t="e">
        <f t="shared" si="11"/>
        <v>#DIV/0!</v>
      </c>
      <c r="J76" s="4" t="e">
        <f t="shared" si="12"/>
        <v>#DIV/0!</v>
      </c>
      <c r="K76" s="4">
        <f t="shared" si="13"/>
        <v>-96121.64577030297</v>
      </c>
      <c r="L76" s="4">
        <f t="shared" si="14"/>
        <v>-565091.2278082969</v>
      </c>
      <c r="M76" s="4" t="e">
        <f t="shared" si="15"/>
        <v>#DIV/0!</v>
      </c>
      <c r="N76" s="4" t="e">
        <f t="shared" si="16"/>
        <v>#DIV/0!</v>
      </c>
      <c r="O76" s="11">
        <f t="shared" si="17"/>
        <v>4.013992081313931</v>
      </c>
      <c r="P76" s="11" t="e">
        <f t="shared" si="18"/>
        <v>#DIV/0!</v>
      </c>
      <c r="Q76" s="12">
        <f t="shared" si="19"/>
        <v>117670.32452179222</v>
      </c>
      <c r="R76" s="12">
        <f t="shared" si="20"/>
        <v>0</v>
      </c>
    </row>
    <row r="77" spans="1:18" ht="12.75">
      <c r="A77" s="2">
        <v>12</v>
      </c>
      <c r="B77" s="4">
        <f t="shared" si="4"/>
        <v>65789</v>
      </c>
      <c r="C77" s="4">
        <f t="shared" si="5"/>
        <v>0</v>
      </c>
      <c r="D77" s="10">
        <f t="shared" si="6"/>
        <v>0.025071788569087566</v>
      </c>
      <c r="E77" s="10">
        <f t="shared" si="7"/>
        <v>0</v>
      </c>
      <c r="F77" s="4">
        <f t="shared" si="8"/>
        <v>263323.3428301532</v>
      </c>
      <c r="G77" s="4">
        <f t="shared" si="9"/>
        <v>231875.3814916014</v>
      </c>
      <c r="H77" s="4">
        <f t="shared" si="10"/>
        <v>46995.410466797715</v>
      </c>
      <c r="I77" s="4" t="e">
        <f t="shared" si="11"/>
        <v>#DIV/0!</v>
      </c>
      <c r="J77" s="4" t="e">
        <f t="shared" si="12"/>
        <v>#DIV/0!</v>
      </c>
      <c r="K77" s="4">
        <f t="shared" si="13"/>
        <v>-31447.961338551773</v>
      </c>
      <c r="L77" s="4">
        <f t="shared" si="14"/>
        <v>-184879.9710248037</v>
      </c>
      <c r="M77" s="4" t="e">
        <f t="shared" si="15"/>
        <v>#DIV/0!</v>
      </c>
      <c r="N77" s="4" t="e">
        <f t="shared" si="16"/>
        <v>#DIV/0!</v>
      </c>
      <c r="O77" s="11">
        <f t="shared" si="17"/>
        <v>3.2882082470223812</v>
      </c>
      <c r="P77" s="11" t="e">
        <f t="shared" si="18"/>
        <v>#DIV/0!</v>
      </c>
      <c r="Q77" s="12">
        <f t="shared" si="19"/>
        <v>46995.410466797715</v>
      </c>
      <c r="R77" s="12">
        <f t="shared" si="20"/>
        <v>0</v>
      </c>
    </row>
    <row r="78" spans="1:18" ht="12.75">
      <c r="A78" s="2">
        <v>13</v>
      </c>
      <c r="B78" s="4">
        <f t="shared" si="4"/>
        <v>4047</v>
      </c>
      <c r="C78" s="4">
        <f t="shared" si="5"/>
        <v>0</v>
      </c>
      <c r="D78" s="10">
        <f t="shared" si="6"/>
        <v>0.0015422871352216538</v>
      </c>
      <c r="E78" s="10">
        <f t="shared" si="7"/>
        <v>0</v>
      </c>
      <c r="F78" s="4">
        <f t="shared" si="8"/>
        <v>27284.44265184901</v>
      </c>
      <c r="G78" s="4">
        <f t="shared" si="9"/>
        <v>23738.313879035886</v>
      </c>
      <c r="H78" s="4">
        <f t="shared" si="10"/>
        <v>2890.9152922088856</v>
      </c>
      <c r="I78" s="4" t="e">
        <f t="shared" si="11"/>
        <v>#DIV/0!</v>
      </c>
      <c r="J78" s="4" t="e">
        <f t="shared" si="12"/>
        <v>#DIV/0!</v>
      </c>
      <c r="K78" s="4">
        <f t="shared" si="13"/>
        <v>-3546.1287728131247</v>
      </c>
      <c r="L78" s="4">
        <f t="shared" si="14"/>
        <v>-20847.398586827</v>
      </c>
      <c r="M78" s="4" t="e">
        <f t="shared" si="15"/>
        <v>#DIV/0!</v>
      </c>
      <c r="N78" s="4" t="e">
        <f t="shared" si="16"/>
        <v>#DIV/0!</v>
      </c>
      <c r="O78" s="11">
        <f t="shared" si="17"/>
        <v>6.027558033022022</v>
      </c>
      <c r="P78" s="11" t="e">
        <f t="shared" si="18"/>
        <v>#DIV/0!</v>
      </c>
      <c r="Q78" s="12">
        <f t="shared" si="19"/>
        <v>2890.9152922088856</v>
      </c>
      <c r="R78" s="12">
        <f t="shared" si="20"/>
        <v>0</v>
      </c>
    </row>
    <row r="79" spans="1:18" ht="12.75">
      <c r="A79" s="2">
        <v>14</v>
      </c>
      <c r="B79" s="4">
        <f t="shared" si="4"/>
        <v>4076</v>
      </c>
      <c r="C79" s="4">
        <f t="shared" si="5"/>
        <v>0</v>
      </c>
      <c r="D79" s="10">
        <f t="shared" si="6"/>
        <v>0.0015533388591953202</v>
      </c>
      <c r="E79" s="10">
        <f t="shared" si="7"/>
        <v>0</v>
      </c>
      <c r="F79" s="4">
        <f t="shared" si="8"/>
        <v>27194.390620389415</v>
      </c>
      <c r="G79" s="4">
        <f t="shared" si="9"/>
        <v>23664.364345847443</v>
      </c>
      <c r="H79" s="4">
        <f t="shared" si="10"/>
        <v>2911.6310182958778</v>
      </c>
      <c r="I79" s="4" t="e">
        <f t="shared" si="11"/>
        <v>#DIV/0!</v>
      </c>
      <c r="J79" s="4" t="e">
        <f t="shared" si="12"/>
        <v>#DIV/0!</v>
      </c>
      <c r="K79" s="4">
        <f t="shared" si="13"/>
        <v>-3530.0262745419714</v>
      </c>
      <c r="L79" s="4">
        <f t="shared" si="14"/>
        <v>-20752.733327551567</v>
      </c>
      <c r="M79" s="4" t="e">
        <f t="shared" si="15"/>
        <v>#DIV/0!</v>
      </c>
      <c r="N79" s="4" t="e">
        <f t="shared" si="16"/>
        <v>#DIV/0!</v>
      </c>
      <c r="O79" s="11">
        <f t="shared" si="17"/>
        <v>5.957497448992527</v>
      </c>
      <c r="P79" s="11" t="e">
        <f t="shared" si="18"/>
        <v>#DIV/0!</v>
      </c>
      <c r="Q79" s="12">
        <f t="shared" si="19"/>
        <v>2911.6310182958778</v>
      </c>
      <c r="R79" s="12">
        <f t="shared" si="20"/>
        <v>0</v>
      </c>
    </row>
    <row r="80" spans="1:18" ht="12.75">
      <c r="A80" s="2">
        <v>15</v>
      </c>
      <c r="B80" s="4">
        <f t="shared" si="4"/>
        <v>1252</v>
      </c>
      <c r="C80" s="4">
        <f t="shared" si="5"/>
        <v>0</v>
      </c>
      <c r="D80" s="10">
        <f t="shared" si="6"/>
        <v>0.00047712960051828773</v>
      </c>
      <c r="E80" s="10">
        <f t="shared" si="7"/>
        <v>0</v>
      </c>
      <c r="F80" s="4">
        <f t="shared" si="8"/>
        <v>0</v>
      </c>
      <c r="G80" s="4">
        <f t="shared" si="9"/>
        <v>0</v>
      </c>
      <c r="H80" s="4">
        <f t="shared" si="10"/>
        <v>0</v>
      </c>
      <c r="I80" s="4" t="e">
        <f t="shared" si="11"/>
        <v>#DIV/0!</v>
      </c>
      <c r="J80" s="4" t="e">
        <f t="shared" si="12"/>
        <v>#DIV/0!</v>
      </c>
      <c r="K80" s="4">
        <f t="shared" si="13"/>
        <v>0</v>
      </c>
      <c r="L80" s="4">
        <f t="shared" si="14"/>
        <v>0</v>
      </c>
      <c r="M80" s="4" t="e">
        <f t="shared" si="15"/>
        <v>#DIV/0!</v>
      </c>
      <c r="N80" s="4" t="e">
        <f t="shared" si="16"/>
        <v>#DIV/0!</v>
      </c>
      <c r="O80" s="11">
        <f t="shared" si="17"/>
        <v>0</v>
      </c>
      <c r="P80" s="11" t="e">
        <f t="shared" si="18"/>
        <v>#DIV/0!</v>
      </c>
      <c r="Q80" s="12">
        <f t="shared" si="19"/>
        <v>0</v>
      </c>
      <c r="R80" s="12">
        <f t="shared" si="20"/>
        <v>0</v>
      </c>
    </row>
    <row r="81" spans="1:18" ht="12.75">
      <c r="A81" s="2">
        <v>16</v>
      </c>
      <c r="B81" s="4">
        <f t="shared" si="4"/>
        <v>67607</v>
      </c>
      <c r="C81" s="4">
        <f t="shared" si="5"/>
        <v>183140</v>
      </c>
      <c r="D81" s="10">
        <f t="shared" si="6"/>
        <v>0.02576461733405741</v>
      </c>
      <c r="E81" s="10">
        <f t="shared" si="7"/>
        <v>0.08166537796434976</v>
      </c>
      <c r="F81" s="4">
        <f t="shared" si="8"/>
        <v>126597.45924386443</v>
      </c>
      <c r="G81" s="4">
        <f t="shared" si="9"/>
        <v>111346.57366273075</v>
      </c>
      <c r="H81" s="4">
        <f t="shared" si="10"/>
        <v>305876.5128709011</v>
      </c>
      <c r="I81" s="4">
        <f t="shared" si="11"/>
        <v>357775.0259725746</v>
      </c>
      <c r="J81" s="4">
        <f t="shared" si="12"/>
        <v>406926.6059753988</v>
      </c>
      <c r="K81" s="4">
        <f t="shared" si="13"/>
        <v>-15250.885581133683</v>
      </c>
      <c r="L81" s="4">
        <f t="shared" si="14"/>
        <v>194529.93920817034</v>
      </c>
      <c r="M81" s="4">
        <f t="shared" si="15"/>
        <v>51898.51310167351</v>
      </c>
      <c r="N81" s="4">
        <f t="shared" si="16"/>
        <v>49151.580002824194</v>
      </c>
      <c r="O81" s="11">
        <f t="shared" si="17"/>
        <v>1.5517562395768882</v>
      </c>
      <c r="P81" s="11">
        <f t="shared" si="18"/>
        <v>1.8351378771310736</v>
      </c>
      <c r="Q81" s="12">
        <f t="shared" si="19"/>
        <v>21687.875154789763</v>
      </c>
      <c r="R81" s="12">
        <f t="shared" si="20"/>
        <v>70839.455157614</v>
      </c>
    </row>
    <row r="82" spans="1:18" ht="12.75">
      <c r="A82" s="2">
        <v>17</v>
      </c>
      <c r="B82" s="4">
        <f t="shared" si="4"/>
        <v>463</v>
      </c>
      <c r="C82" s="4">
        <f t="shared" si="5"/>
        <v>0</v>
      </c>
      <c r="D82" s="10">
        <f t="shared" si="6"/>
        <v>0.00017644648964853612</v>
      </c>
      <c r="E82" s="10">
        <f t="shared" si="7"/>
        <v>0</v>
      </c>
      <c r="F82" s="4">
        <f t="shared" si="8"/>
        <v>1599.3163787950505</v>
      </c>
      <c r="G82" s="4">
        <f t="shared" si="9"/>
        <v>1392.6011477268992</v>
      </c>
      <c r="H82" s="4">
        <f t="shared" si="10"/>
        <v>177.33935320748918</v>
      </c>
      <c r="I82" s="4" t="e">
        <f t="shared" si="11"/>
        <v>#DIV/0!</v>
      </c>
      <c r="J82" s="4" t="e">
        <f t="shared" si="12"/>
        <v>#DIV/0!</v>
      </c>
      <c r="K82" s="4">
        <f t="shared" si="13"/>
        <v>-206.7152310681513</v>
      </c>
      <c r="L82" s="4">
        <f t="shared" si="14"/>
        <v>-1215.26179451941</v>
      </c>
      <c r="M82" s="4" t="e">
        <f t="shared" si="15"/>
        <v>#DIV/0!</v>
      </c>
      <c r="N82" s="4" t="e">
        <f t="shared" si="16"/>
        <v>#DIV/0!</v>
      </c>
      <c r="O82" s="11">
        <f t="shared" si="17"/>
        <v>3.0712246772949485</v>
      </c>
      <c r="P82" s="11" t="e">
        <f t="shared" si="18"/>
        <v>#DIV/0!</v>
      </c>
      <c r="Q82" s="12">
        <f t="shared" si="19"/>
        <v>177.33935320748918</v>
      </c>
      <c r="R82" s="12">
        <f t="shared" si="20"/>
        <v>0</v>
      </c>
    </row>
    <row r="83" spans="1:18" ht="12.75">
      <c r="A83" s="2">
        <v>18</v>
      </c>
      <c r="B83" s="4">
        <f t="shared" si="4"/>
        <v>177421</v>
      </c>
      <c r="C83" s="4">
        <f t="shared" si="5"/>
        <v>206815</v>
      </c>
      <c r="D83" s="10">
        <f t="shared" si="6"/>
        <v>0.06761406617696096</v>
      </c>
      <c r="E83" s="10">
        <f t="shared" si="7"/>
        <v>0.09222248085452112</v>
      </c>
      <c r="F83" s="4">
        <f t="shared" si="8"/>
        <v>1203747.1043061852</v>
      </c>
      <c r="G83" s="4">
        <f t="shared" si="9"/>
        <v>1047035.0820834734</v>
      </c>
      <c r="H83" s="4">
        <f t="shared" si="10"/>
        <v>1382344.8958824682</v>
      </c>
      <c r="I83" s="4">
        <f t="shared" si="11"/>
        <v>1452397.8798300205</v>
      </c>
      <c r="J83" s="4">
        <f t="shared" si="12"/>
        <v>1493061.5351468546</v>
      </c>
      <c r="K83" s="4">
        <f t="shared" si="13"/>
        <v>-156712.0222227117</v>
      </c>
      <c r="L83" s="4">
        <f t="shared" si="14"/>
        <v>335309.81379899476</v>
      </c>
      <c r="M83" s="4">
        <f t="shared" si="15"/>
        <v>70052.98394755227</v>
      </c>
      <c r="N83" s="4">
        <f t="shared" si="16"/>
        <v>40663.655316834105</v>
      </c>
      <c r="O83" s="11">
        <f t="shared" si="17"/>
        <v>6.075994814461553</v>
      </c>
      <c r="P83" s="11">
        <f t="shared" si="18"/>
        <v>6.414717750165212</v>
      </c>
      <c r="Q83" s="12">
        <f t="shared" si="19"/>
        <v>125738.02832960222</v>
      </c>
      <c r="R83" s="12">
        <f t="shared" si="20"/>
        <v>166401.68364643623</v>
      </c>
    </row>
    <row r="84" spans="1:18" ht="12.75">
      <c r="A84" s="2">
        <v>19</v>
      </c>
      <c r="B84" s="4">
        <f t="shared" si="4"/>
        <v>11547</v>
      </c>
      <c r="C84" s="4">
        <f t="shared" si="5"/>
        <v>15306</v>
      </c>
      <c r="D84" s="10">
        <f t="shared" si="6"/>
        <v>0.004400491611169863</v>
      </c>
      <c r="E84" s="10">
        <f t="shared" si="7"/>
        <v>0.006825217184243407</v>
      </c>
      <c r="F84" s="4">
        <f t="shared" si="8"/>
        <v>46583.7662077093</v>
      </c>
      <c r="G84" s="4">
        <f t="shared" si="9"/>
        <v>39811.804479514416</v>
      </c>
      <c r="H84" s="4">
        <f t="shared" si="10"/>
        <v>61748.60358319897</v>
      </c>
      <c r="I84" s="4">
        <f t="shared" si="11"/>
        <v>94580.20007612181</v>
      </c>
      <c r="J84" s="4">
        <f t="shared" si="12"/>
        <v>106895.28442634956</v>
      </c>
      <c r="K84" s="4">
        <f t="shared" si="13"/>
        <v>-6771.961728194881</v>
      </c>
      <c r="L84" s="4">
        <f t="shared" si="14"/>
        <v>21936.799103684556</v>
      </c>
      <c r="M84" s="4">
        <f t="shared" si="15"/>
        <v>32831.596492922836</v>
      </c>
      <c r="N84" s="4">
        <f t="shared" si="16"/>
        <v>12315.084350227757</v>
      </c>
      <c r="O84" s="11">
        <f t="shared" si="17"/>
        <v>4.034274374963999</v>
      </c>
      <c r="P84" s="11">
        <f t="shared" si="18"/>
        <v>6.179289172620006</v>
      </c>
      <c r="Q84" s="12">
        <f t="shared" si="19"/>
        <v>0</v>
      </c>
      <c r="R84" s="12">
        <f t="shared" si="20"/>
        <v>12315.084350227753</v>
      </c>
    </row>
    <row r="85" spans="1:18" ht="12.75">
      <c r="A85" s="2">
        <v>20</v>
      </c>
      <c r="B85" s="4">
        <f t="shared" si="4"/>
        <v>361397</v>
      </c>
      <c r="C85" s="4">
        <f t="shared" si="5"/>
        <v>431414</v>
      </c>
      <c r="D85" s="10">
        <f t="shared" si="6"/>
        <v>0.13772620306590067</v>
      </c>
      <c r="E85" s="10">
        <f t="shared" si="7"/>
        <v>0.19237516309441952</v>
      </c>
      <c r="F85" s="4">
        <f t="shared" si="8"/>
        <v>2231644.26443508</v>
      </c>
      <c r="G85" s="4">
        <f t="shared" si="9"/>
        <v>1944755.289065158</v>
      </c>
      <c r="H85" s="4">
        <f t="shared" si="10"/>
        <v>2613987.065494331</v>
      </c>
      <c r="I85" s="4">
        <f t="shared" si="11"/>
        <v>2573741.9427988976</v>
      </c>
      <c r="J85" s="4">
        <f t="shared" si="12"/>
        <v>2662695.5091274776</v>
      </c>
      <c r="K85" s="4">
        <f t="shared" si="13"/>
        <v>-286888.9753699219</v>
      </c>
      <c r="L85" s="4">
        <f t="shared" si="14"/>
        <v>669231.7764291731</v>
      </c>
      <c r="M85" s="4">
        <f t="shared" si="15"/>
        <v>-40245.12269543344</v>
      </c>
      <c r="N85" s="4">
        <f t="shared" si="16"/>
        <v>88953.56632858003</v>
      </c>
      <c r="O85" s="11">
        <f t="shared" si="17"/>
        <v>5.460713841770586</v>
      </c>
      <c r="P85" s="11">
        <f t="shared" si="18"/>
        <v>5.367427294056712</v>
      </c>
      <c r="Q85" s="12">
        <f t="shared" si="19"/>
        <v>258158.6641607152</v>
      </c>
      <c r="R85" s="12">
        <f t="shared" si="20"/>
        <v>347112.2304892955</v>
      </c>
    </row>
    <row r="86" spans="1:18" ht="12.75">
      <c r="A86" s="2">
        <v>21</v>
      </c>
      <c r="B86" s="4">
        <f t="shared" si="4"/>
        <v>11686</v>
      </c>
      <c r="C86" s="4">
        <f t="shared" si="5"/>
        <v>164040</v>
      </c>
      <c r="D86" s="10">
        <f t="shared" si="6"/>
        <v>0.004453463667457437</v>
      </c>
      <c r="E86" s="10">
        <f t="shared" si="7"/>
        <v>0.07314834881113867</v>
      </c>
      <c r="F86" s="4">
        <f t="shared" si="8"/>
        <v>26762.596749206612</v>
      </c>
      <c r="G86" s="4">
        <f t="shared" si="9"/>
        <v>23393.29855020338</v>
      </c>
      <c r="H86" s="4">
        <f t="shared" si="10"/>
        <v>328929.94356483535</v>
      </c>
      <c r="I86" s="4">
        <f t="shared" si="11"/>
        <v>427935.96254600433</v>
      </c>
      <c r="J86" s="4">
        <f t="shared" si="12"/>
        <v>487801.97118906147</v>
      </c>
      <c r="K86" s="4">
        <f t="shared" si="13"/>
        <v>-3369.2981990032313</v>
      </c>
      <c r="L86" s="4">
        <f t="shared" si="14"/>
        <v>305536.64501463197</v>
      </c>
      <c r="M86" s="4">
        <f t="shared" si="15"/>
        <v>99006.01898116898</v>
      </c>
      <c r="N86" s="4">
        <f t="shared" si="16"/>
        <v>59866.00864305714</v>
      </c>
      <c r="O86" s="11">
        <f t="shared" si="17"/>
        <v>1.9833240139125243</v>
      </c>
      <c r="P86" s="11">
        <f t="shared" si="18"/>
        <v>2.5868720447657854</v>
      </c>
      <c r="Q86" s="12">
        <f t="shared" si="19"/>
        <v>3585.472322624851</v>
      </c>
      <c r="R86" s="12">
        <f t="shared" si="20"/>
        <v>63451.48096568199</v>
      </c>
    </row>
    <row r="87" spans="1:18" ht="12.75">
      <c r="A87" s="2">
        <v>22</v>
      </c>
      <c r="B87" s="4">
        <f t="shared" si="4"/>
        <v>132479</v>
      </c>
      <c r="C87" s="4">
        <f t="shared" si="5"/>
        <v>105595</v>
      </c>
      <c r="D87" s="10">
        <f t="shared" si="6"/>
        <v>0.05048694276921904</v>
      </c>
      <c r="E87" s="10">
        <f t="shared" si="7"/>
        <v>0.04708668552006942</v>
      </c>
      <c r="F87" s="4">
        <f t="shared" si="8"/>
        <v>618854.7807566529</v>
      </c>
      <c r="G87" s="4">
        <f t="shared" si="9"/>
        <v>542647.9732506488</v>
      </c>
      <c r="H87" s="4">
        <f t="shared" si="10"/>
        <v>512474.6018715886</v>
      </c>
      <c r="I87" s="4">
        <f t="shared" si="11"/>
        <v>575411.7559448971</v>
      </c>
      <c r="J87" s="4">
        <f t="shared" si="12"/>
        <v>565738.2055404709</v>
      </c>
      <c r="K87" s="4">
        <f t="shared" si="13"/>
        <v>-76206.80750600412</v>
      </c>
      <c r="L87" s="4">
        <f t="shared" si="14"/>
        <v>-30173.371379060205</v>
      </c>
      <c r="M87" s="4">
        <f t="shared" si="15"/>
        <v>62937.154073308455</v>
      </c>
      <c r="N87" s="4">
        <f t="shared" si="16"/>
        <v>-9673.550404426176</v>
      </c>
      <c r="O87" s="11">
        <f t="shared" si="17"/>
        <v>3.957007100322286</v>
      </c>
      <c r="P87" s="11">
        <f t="shared" si="18"/>
        <v>4.553031098364888</v>
      </c>
      <c r="Q87" s="12">
        <f t="shared" si="19"/>
        <v>94634.43711305682</v>
      </c>
      <c r="R87" s="12">
        <f t="shared" si="20"/>
        <v>84960.88670863057</v>
      </c>
    </row>
    <row r="88" spans="1:18" ht="12.75">
      <c r="A88" s="2">
        <v>23</v>
      </c>
      <c r="B88" s="4">
        <f t="shared" si="4"/>
        <v>0</v>
      </c>
      <c r="C88" s="4">
        <f t="shared" si="5"/>
        <v>74462</v>
      </c>
      <c r="D88" s="10">
        <f t="shared" si="6"/>
        <v>0</v>
      </c>
      <c r="E88" s="10">
        <f t="shared" si="7"/>
        <v>0.03320392800033533</v>
      </c>
      <c r="F88" s="4" t="e">
        <f t="shared" si="8"/>
        <v>#DIV/0!</v>
      </c>
      <c r="G88" s="4" t="e">
        <f t="shared" si="9"/>
        <v>#DIV/0!</v>
      </c>
      <c r="H88" s="4" t="e">
        <f t="shared" si="10"/>
        <v>#DIV/0!</v>
      </c>
      <c r="I88" s="4">
        <f t="shared" si="11"/>
        <v>298576.8459585485</v>
      </c>
      <c r="J88" s="4">
        <f t="shared" si="12"/>
        <v>358488.37156201503</v>
      </c>
      <c r="K88" s="4" t="e">
        <f t="shared" si="13"/>
        <v>#DIV/0!</v>
      </c>
      <c r="L88" s="4" t="e">
        <f t="shared" si="14"/>
        <v>#DIV/0!</v>
      </c>
      <c r="M88" s="4" t="e">
        <f t="shared" si="15"/>
        <v>#DIV/0!</v>
      </c>
      <c r="N88" s="4">
        <f t="shared" si="16"/>
        <v>59911.52560346655</v>
      </c>
      <c r="O88" s="11" t="e">
        <f t="shared" si="17"/>
        <v>#DIV/0!</v>
      </c>
      <c r="P88" s="11">
        <f t="shared" si="18"/>
        <v>4.009788159847284</v>
      </c>
      <c r="Q88" s="12">
        <f t="shared" si="19"/>
        <v>0</v>
      </c>
      <c r="R88" s="12">
        <f t="shared" si="20"/>
        <v>59911.52560346654</v>
      </c>
    </row>
    <row r="89" spans="1:18" ht="12.75">
      <c r="A89" s="2">
        <v>24</v>
      </c>
      <c r="B89" s="4">
        <f t="shared" si="4"/>
        <v>49135</v>
      </c>
      <c r="C89" s="4">
        <f t="shared" si="5"/>
        <v>90628</v>
      </c>
      <c r="D89" s="10">
        <f t="shared" si="6"/>
        <v>0.018725050256762035</v>
      </c>
      <c r="E89" s="10">
        <f t="shared" si="7"/>
        <v>0.04041263445535159</v>
      </c>
      <c r="F89" s="4">
        <f t="shared" si="8"/>
        <v>184288.89772854565</v>
      </c>
      <c r="G89" s="4">
        <f t="shared" si="9"/>
        <v>162600.88821452734</v>
      </c>
      <c r="H89" s="4">
        <f t="shared" si="10"/>
        <v>310275.29971545265</v>
      </c>
      <c r="I89" s="4">
        <f t="shared" si="11"/>
        <v>374344.8895529913</v>
      </c>
      <c r="J89" s="4">
        <f t="shared" si="12"/>
        <v>412164.5795718307</v>
      </c>
      <c r="K89" s="4">
        <f t="shared" si="13"/>
        <v>-21688.00951401831</v>
      </c>
      <c r="L89" s="4">
        <f t="shared" si="14"/>
        <v>147674.41150092531</v>
      </c>
      <c r="M89" s="4">
        <f t="shared" si="15"/>
        <v>64069.58983753866</v>
      </c>
      <c r="N89" s="4">
        <f t="shared" si="16"/>
        <v>37819.69001883938</v>
      </c>
      <c r="O89" s="11">
        <f t="shared" si="17"/>
        <v>3.0363290672380168</v>
      </c>
      <c r="P89" s="11">
        <f t="shared" si="18"/>
        <v>3.743280449123733</v>
      </c>
      <c r="Q89" s="12">
        <f t="shared" si="19"/>
        <v>35098.86900980568</v>
      </c>
      <c r="R89" s="12">
        <f t="shared" si="20"/>
        <v>72918.55902864502</v>
      </c>
    </row>
    <row r="90" spans="1:18" ht="12.75">
      <c r="A90" s="2">
        <v>25</v>
      </c>
      <c r="B90" s="4">
        <f t="shared" si="4"/>
        <v>42192</v>
      </c>
      <c r="C90" s="4">
        <f t="shared" si="5"/>
        <v>0</v>
      </c>
      <c r="D90" s="10">
        <f t="shared" si="6"/>
        <v>0.016079115099894247</v>
      </c>
      <c r="E90" s="10">
        <f t="shared" si="7"/>
        <v>0</v>
      </c>
      <c r="F90" s="4">
        <f t="shared" si="8"/>
        <v>208241.33434540563</v>
      </c>
      <c r="G90" s="4">
        <f t="shared" si="9"/>
        <v>182350.32820102718</v>
      </c>
      <c r="H90" s="4">
        <f t="shared" si="10"/>
        <v>30139.23845042681</v>
      </c>
      <c r="I90" s="4" t="e">
        <f t="shared" si="11"/>
        <v>#DIV/0!</v>
      </c>
      <c r="J90" s="4" t="e">
        <f t="shared" si="12"/>
        <v>#DIV/0!</v>
      </c>
      <c r="K90" s="4">
        <f t="shared" si="13"/>
        <v>-25891.00614437845</v>
      </c>
      <c r="L90" s="4">
        <f t="shared" si="14"/>
        <v>-152211.08975060037</v>
      </c>
      <c r="M90" s="4" t="e">
        <f t="shared" si="15"/>
        <v>#DIV/0!</v>
      </c>
      <c r="N90" s="4" t="e">
        <f t="shared" si="16"/>
        <v>#DIV/0!</v>
      </c>
      <c r="O90" s="11">
        <f t="shared" si="17"/>
        <v>4.221229045671663</v>
      </c>
      <c r="P90" s="11" t="e">
        <f t="shared" si="18"/>
        <v>#DIV/0!</v>
      </c>
      <c r="Q90" s="12">
        <f t="shared" si="19"/>
        <v>30139.23845042681</v>
      </c>
      <c r="R90" s="12">
        <f t="shared" si="20"/>
        <v>0</v>
      </c>
    </row>
    <row r="91" spans="1:18" ht="12.75">
      <c r="A91" s="2">
        <v>26</v>
      </c>
      <c r="B91" s="4">
        <f t="shared" si="4"/>
        <v>152252</v>
      </c>
      <c r="C91" s="4">
        <f t="shared" si="5"/>
        <v>67851</v>
      </c>
      <c r="D91" s="10">
        <f t="shared" si="6"/>
        <v>0.0580223130496089</v>
      </c>
      <c r="E91" s="10">
        <f t="shared" si="7"/>
        <v>0.03025596571070818</v>
      </c>
      <c r="F91" s="4">
        <f t="shared" si="8"/>
        <v>1016303.1051194551</v>
      </c>
      <c r="G91" s="4">
        <f t="shared" si="9"/>
        <v>884371.8657562644</v>
      </c>
      <c r="H91" s="4">
        <f t="shared" si="10"/>
        <v>513205.40651951754</v>
      </c>
      <c r="I91" s="4">
        <f t="shared" si="11"/>
        <v>518697.5476978231</v>
      </c>
      <c r="J91" s="4">
        <f t="shared" si="12"/>
        <v>464530.9253081188</v>
      </c>
      <c r="K91" s="4">
        <f t="shared" si="13"/>
        <v>-131931.23936319072</v>
      </c>
      <c r="L91" s="4">
        <f t="shared" si="14"/>
        <v>-371166.4592367469</v>
      </c>
      <c r="M91" s="4">
        <f t="shared" si="15"/>
        <v>5492.141178305552</v>
      </c>
      <c r="N91" s="4">
        <f t="shared" si="16"/>
        <v>-54166.62238970428</v>
      </c>
      <c r="O91" s="11">
        <f t="shared" si="17"/>
        <v>5.960802580537407</v>
      </c>
      <c r="P91" s="11">
        <f t="shared" si="18"/>
        <v>6.041746725477135</v>
      </c>
      <c r="Q91" s="12">
        <f t="shared" si="19"/>
        <v>108758.99062747398</v>
      </c>
      <c r="R91" s="12">
        <f t="shared" si="20"/>
        <v>54592.36823776971</v>
      </c>
    </row>
    <row r="92" spans="1:18" ht="12.75">
      <c r="A92" s="2">
        <v>27</v>
      </c>
      <c r="B92" s="4">
        <f t="shared" si="4"/>
        <v>319955</v>
      </c>
      <c r="C92" s="4">
        <f t="shared" si="5"/>
        <v>258574</v>
      </c>
      <c r="D92" s="10">
        <f t="shared" si="6"/>
        <v>0.12193290841360124</v>
      </c>
      <c r="E92" s="10">
        <f t="shared" si="7"/>
        <v>0.11530273802420976</v>
      </c>
      <c r="F92" s="4">
        <f t="shared" si="8"/>
        <v>1458658.0702748264</v>
      </c>
      <c r="G92" s="4">
        <f t="shared" si="9"/>
        <v>1279835.9098642003</v>
      </c>
      <c r="H92" s="4">
        <f t="shared" si="10"/>
        <v>1222671.929483341</v>
      </c>
      <c r="I92" s="4">
        <f t="shared" si="11"/>
        <v>1330788.173665237</v>
      </c>
      <c r="J92" s="4">
        <f t="shared" si="12"/>
        <v>1310279.5546813672</v>
      </c>
      <c r="K92" s="4">
        <f t="shared" si="13"/>
        <v>-178822.1604106261</v>
      </c>
      <c r="L92" s="4">
        <f t="shared" si="14"/>
        <v>-57163.980380859226</v>
      </c>
      <c r="M92" s="4">
        <f t="shared" si="15"/>
        <v>108116.24418189586</v>
      </c>
      <c r="N92" s="4">
        <f t="shared" si="16"/>
        <v>-20508.618983869674</v>
      </c>
      <c r="O92" s="11">
        <f t="shared" si="17"/>
        <v>3.844612189301013</v>
      </c>
      <c r="P92" s="11">
        <f t="shared" si="18"/>
        <v>4.262737152297664</v>
      </c>
      <c r="Q92" s="12">
        <f t="shared" si="19"/>
        <v>228555.17724702097</v>
      </c>
      <c r="R92" s="12">
        <f t="shared" si="20"/>
        <v>208046.55826315112</v>
      </c>
    </row>
    <row r="93" spans="1:18" ht="27" customHeight="1">
      <c r="A93" s="8" t="s">
        <v>8</v>
      </c>
      <c r="B93" s="13">
        <f>SUM(B66:B92)</f>
        <v>2624025</v>
      </c>
      <c r="C93" s="13">
        <f>SUM(C66:C92)</f>
        <v>2242566</v>
      </c>
      <c r="D93" s="14">
        <f t="shared" si="6"/>
        <v>1</v>
      </c>
      <c r="E93" s="14">
        <f t="shared" si="7"/>
        <v>1</v>
      </c>
      <c r="F93" s="13">
        <f t="shared" si="8"/>
        <v>13540581.237086752</v>
      </c>
      <c r="G93" s="13">
        <f>SUM(G89:G92,G70:G87,G68)</f>
        <v>11823391.421325304</v>
      </c>
      <c r="H93" s="13">
        <f>SUM(H89:H92,H71:H87,H68)</f>
        <v>9823271.543059353</v>
      </c>
      <c r="I93" s="13">
        <f>SUM(I91:I92,I83:I89,I81,I75,I72,I66:I70)</f>
        <v>11190794.183894878</v>
      </c>
      <c r="J93" s="13">
        <f t="shared" si="12"/>
        <v>11420015.772080066</v>
      </c>
      <c r="K93" s="15">
        <f t="shared" si="13"/>
        <v>-1717189.8157614488</v>
      </c>
      <c r="L93" s="15">
        <f t="shared" si="14"/>
        <v>-2000119.8782659508</v>
      </c>
      <c r="M93" s="15">
        <f t="shared" si="15"/>
        <v>1367522.6408355255</v>
      </c>
      <c r="N93" s="15">
        <f t="shared" si="16"/>
        <v>229221.58818518743</v>
      </c>
      <c r="O93" s="16">
        <f t="shared" si="17"/>
        <v>4.50163665233079</v>
      </c>
      <c r="P93" s="16">
        <f t="shared" si="18"/>
        <v>4.35247992848307</v>
      </c>
      <c r="Q93" s="13">
        <f t="shared" si="19"/>
        <v>1728174.1204544515</v>
      </c>
      <c r="R93" s="13">
        <f t="shared" si="20"/>
        <v>1659292.2687815018</v>
      </c>
    </row>
    <row r="94" spans="11:14" ht="25.5" customHeight="1">
      <c r="K94" s="20" t="s">
        <v>29</v>
      </c>
      <c r="L94" s="20"/>
      <c r="M94" s="20"/>
      <c r="N94" s="17">
        <f>SUM(K93:N93)</f>
        <v>-2120565.4650066867</v>
      </c>
    </row>
  </sheetData>
  <sheetProtection/>
  <mergeCells count="9">
    <mergeCell ref="K64:N64"/>
    <mergeCell ref="O64:P64"/>
    <mergeCell ref="Q64:R64"/>
    <mergeCell ref="K94:M94"/>
    <mergeCell ref="A32:G32"/>
    <mergeCell ref="A1:G1"/>
    <mergeCell ref="A64:A65"/>
    <mergeCell ref="B64:E64"/>
    <mergeCell ref="F64:J6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test-it</dc:creator>
  <cp:keywords/>
  <dc:description/>
  <cp:lastModifiedBy>Bill</cp:lastModifiedBy>
  <dcterms:created xsi:type="dcterms:W3CDTF">2011-03-03T05:22:04Z</dcterms:created>
  <dcterms:modified xsi:type="dcterms:W3CDTF">2011-11-01T09:12:51Z</dcterms:modified>
  <cp:category/>
  <cp:version/>
  <cp:contentType/>
  <cp:contentStatus/>
</cp:coreProperties>
</file>