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3"/>
  </bookViews>
  <sheets>
    <sheet name="Нач. з.пл." sheetId="1" r:id="rId1"/>
    <sheet name="Больнич." sheetId="2" r:id="rId2"/>
    <sheet name="Отпускные" sheetId="3" r:id="rId3"/>
    <sheet name="Комп. отп. при увольнении" sheetId="4" r:id="rId4"/>
  </sheets>
  <definedNames/>
  <calcPr fullCalcOnLoad="1"/>
</workbook>
</file>

<file path=xl/sharedStrings.xml><?xml version="1.0" encoding="utf-8"?>
<sst xmlns="http://schemas.openxmlformats.org/spreadsheetml/2006/main" count="137" uniqueCount="65">
  <si>
    <t>№ п/п</t>
  </si>
  <si>
    <t>Ф.И.О.</t>
  </si>
  <si>
    <t>Должность</t>
  </si>
  <si>
    <t>Оклад</t>
  </si>
  <si>
    <t>Доплата</t>
  </si>
  <si>
    <t>Премия</t>
  </si>
  <si>
    <t>Больничные</t>
  </si>
  <si>
    <t>Итого начислено</t>
  </si>
  <si>
    <t>Штрафы</t>
  </si>
  <si>
    <t>К выдаче</t>
  </si>
  <si>
    <t>Алименты</t>
  </si>
  <si>
    <t>%%</t>
  </si>
  <si>
    <t>Сумма</t>
  </si>
  <si>
    <t>Погашение</t>
  </si>
  <si>
    <t>Среднедневная з/пл</t>
  </si>
  <si>
    <t>ИТОГО</t>
  </si>
  <si>
    <t>Начисление за месяц</t>
  </si>
  <si>
    <t>К-во дней отпуска</t>
  </si>
  <si>
    <t>Сумма начисления отпускных</t>
  </si>
  <si>
    <t>К-во рабочих дней в мес.</t>
  </si>
  <si>
    <t>К-во отработаных дней</t>
  </si>
  <si>
    <t>К-во календарных дн. в месяце</t>
  </si>
  <si>
    <t>%% начисления по больничному листу</t>
  </si>
  <si>
    <t>Отпускные</t>
  </si>
  <si>
    <t>К-во  дней в месяце</t>
  </si>
  <si>
    <t>Расчет компенсаций за неиспользованный отпуск в связи с увольнением</t>
  </si>
  <si>
    <t xml:space="preserve">Количество дней в месяце: </t>
  </si>
  <si>
    <t>1. при отработанном полном месяце - 30,5</t>
  </si>
  <si>
    <t>Например:</t>
  </si>
  <si>
    <t>1.</t>
  </si>
  <si>
    <t>Начало работы с 12 мая по 31 мая. Количество дней = 20.</t>
  </si>
  <si>
    <t>2.</t>
  </si>
  <si>
    <t>Начало работы с 1 мая по 18 мая. Количество дней = 18.</t>
  </si>
  <si>
    <t>К-во дней по больничному листу</t>
  </si>
  <si>
    <t>Расчет выплат по листку временной нетрудоспособности</t>
  </si>
  <si>
    <t xml:space="preserve">Данные по суммам начислений за месяц заполняются по ведомостям начисления з/пл за предыдущие 3 месяца. </t>
  </si>
  <si>
    <t>а</t>
  </si>
  <si>
    <t>б</t>
  </si>
  <si>
    <t>К-во  дней в месяце 1</t>
  </si>
  <si>
    <t>К-во  дней в месяце 2</t>
  </si>
  <si>
    <t>К-во  дней в месяце 3</t>
  </si>
  <si>
    <t>Удержания по предоставленным ссудам</t>
  </si>
  <si>
    <t>Первоначальный остаток суммы кредита</t>
  </si>
  <si>
    <t>Конечный остаток суммы кредита</t>
  </si>
  <si>
    <t>Прочие удержания</t>
  </si>
  <si>
    <t>ИТОГО удержано</t>
  </si>
  <si>
    <t xml:space="preserve">Руководитель </t>
  </si>
  <si>
    <t>Руководитель подразделения:                                                                                       (подпись, Ф.И.О.)</t>
  </si>
  <si>
    <t>Вычет за превышение служебного трафика</t>
  </si>
  <si>
    <t>Авансы выданные</t>
  </si>
  <si>
    <t>Начислено по отраб. дням</t>
  </si>
  <si>
    <t>…</t>
  </si>
  <si>
    <t>N</t>
  </si>
  <si>
    <t>Иванов</t>
  </si>
  <si>
    <t>Петров</t>
  </si>
  <si>
    <t>Сидоров</t>
  </si>
  <si>
    <t>Менеджер 2</t>
  </si>
  <si>
    <t>Менеджер 1</t>
  </si>
  <si>
    <t>Специалист</t>
  </si>
  <si>
    <t>Сумма начисления по больничному листу</t>
  </si>
  <si>
    <t xml:space="preserve">2. при отработанном неполном месяце - количество отработанных календарных дней. </t>
  </si>
  <si>
    <t>Данные относительно %% начисления по больничному листу предоставляет служба персонала (согласно трудового стажа сотрудника).</t>
  </si>
  <si>
    <t>Расчет отпускных в связи с уходом в ежегодный оплачиваемый отпуск</t>
  </si>
  <si>
    <r>
      <t xml:space="preserve">Зарплата за </t>
    </r>
    <r>
      <rPr>
        <sz val="10"/>
        <rFont val="Arial Cyr"/>
        <family val="0"/>
      </rPr>
      <t>(укажите месяц)</t>
    </r>
  </si>
  <si>
    <r>
      <t xml:space="preserve">Подразделение: </t>
    </r>
    <r>
      <rPr>
        <sz val="10"/>
        <rFont val="Arial Cyr"/>
        <family val="0"/>
      </rPr>
      <t>(укажите наименование подразделения)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</si>
</sst>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.75390625" style="0" customWidth="1"/>
    <col min="2" max="2" width="15.125" style="0" customWidth="1"/>
    <col min="3" max="3" width="12.75390625" style="0" customWidth="1"/>
    <col min="5" max="5" width="8.125" style="0" customWidth="1"/>
    <col min="6" max="6" width="7.625" style="0" customWidth="1"/>
    <col min="7" max="7" width="10.00390625" style="0" customWidth="1"/>
    <col min="8" max="8" width="4.875" style="0" customWidth="1"/>
    <col min="9" max="9" width="5.375" style="0" customWidth="1"/>
    <col min="10" max="10" width="7.875" style="0" customWidth="1"/>
    <col min="11" max="11" width="8.00390625" style="0" customWidth="1"/>
    <col min="12" max="12" width="7.00390625" style="0" customWidth="1"/>
    <col min="13" max="13" width="10.75390625" style="0" customWidth="1"/>
    <col min="14" max="14" width="11.00390625" style="0" customWidth="1"/>
    <col min="15" max="15" width="12.00390625" style="0" customWidth="1"/>
    <col min="16" max="16" width="4.25390625" style="0" customWidth="1"/>
    <col min="17" max="17" width="7.75390625" style="0" customWidth="1"/>
    <col min="18" max="18" width="11.00390625" style="0" customWidth="1"/>
    <col min="19" max="19" width="9.75390625" style="0" customWidth="1"/>
    <col min="20" max="20" width="13.25390625" style="0" customWidth="1"/>
    <col min="21" max="21" width="8.125" style="0" customWidth="1"/>
    <col min="22" max="22" width="9.875" style="0" customWidth="1"/>
    <col min="24" max="24" width="10.125" style="0" customWidth="1"/>
  </cols>
  <sheetData>
    <row r="1" ht="12.75">
      <c r="C1" s="10" t="s">
        <v>63</v>
      </c>
    </row>
    <row r="2" ht="12.75">
      <c r="C2" s="10" t="s">
        <v>64</v>
      </c>
    </row>
    <row r="3" spans="1:24" s="6" customFormat="1" ht="46.5" customHeight="1">
      <c r="A3" s="26" t="s">
        <v>0</v>
      </c>
      <c r="B3" s="26" t="s">
        <v>1</v>
      </c>
      <c r="C3" s="26" t="s">
        <v>2</v>
      </c>
      <c r="D3" s="26" t="s">
        <v>19</v>
      </c>
      <c r="E3" s="26" t="s">
        <v>20</v>
      </c>
      <c r="F3" s="26" t="s">
        <v>3</v>
      </c>
      <c r="G3" s="26" t="s">
        <v>50</v>
      </c>
      <c r="H3" s="28" t="s">
        <v>5</v>
      </c>
      <c r="I3" s="29"/>
      <c r="J3" s="26" t="s">
        <v>4</v>
      </c>
      <c r="K3" s="26" t="s">
        <v>6</v>
      </c>
      <c r="L3" s="26" t="s">
        <v>23</v>
      </c>
      <c r="M3" s="26" t="s">
        <v>7</v>
      </c>
      <c r="N3" s="26" t="s">
        <v>49</v>
      </c>
      <c r="O3" s="26" t="s">
        <v>48</v>
      </c>
      <c r="P3" s="30" t="s">
        <v>8</v>
      </c>
      <c r="Q3" s="30"/>
      <c r="R3" s="26" t="s">
        <v>44</v>
      </c>
      <c r="S3" s="26" t="s">
        <v>10</v>
      </c>
      <c r="T3" s="28" t="s">
        <v>41</v>
      </c>
      <c r="U3" s="31"/>
      <c r="V3" s="29"/>
      <c r="W3" s="26" t="s">
        <v>45</v>
      </c>
      <c r="X3" s="26" t="s">
        <v>9</v>
      </c>
    </row>
    <row r="4" spans="1:24" s="6" customFormat="1" ht="66.75" customHeight="1">
      <c r="A4" s="27"/>
      <c r="B4" s="27"/>
      <c r="C4" s="27"/>
      <c r="D4" s="27"/>
      <c r="E4" s="27"/>
      <c r="F4" s="27"/>
      <c r="G4" s="27"/>
      <c r="H4" s="13" t="s">
        <v>11</v>
      </c>
      <c r="I4" s="13" t="s">
        <v>12</v>
      </c>
      <c r="J4" s="27"/>
      <c r="K4" s="27"/>
      <c r="L4" s="27"/>
      <c r="M4" s="27"/>
      <c r="N4" s="27"/>
      <c r="O4" s="27"/>
      <c r="P4" s="13" t="s">
        <v>11</v>
      </c>
      <c r="Q4" s="13" t="s">
        <v>12</v>
      </c>
      <c r="R4" s="27"/>
      <c r="S4" s="27"/>
      <c r="T4" s="13" t="s">
        <v>42</v>
      </c>
      <c r="U4" s="13" t="s">
        <v>13</v>
      </c>
      <c r="V4" s="13" t="s">
        <v>43</v>
      </c>
      <c r="W4" s="27"/>
      <c r="X4" s="27"/>
    </row>
    <row r="5" spans="1:24" ht="33" customHeight="1">
      <c r="A5" s="1">
        <v>1</v>
      </c>
      <c r="B5" s="1" t="s">
        <v>53</v>
      </c>
      <c r="C5" s="11" t="s">
        <v>46</v>
      </c>
      <c r="D5" s="1">
        <v>23</v>
      </c>
      <c r="E5" s="1">
        <v>20</v>
      </c>
      <c r="F5" s="14">
        <v>10000</v>
      </c>
      <c r="G5" s="2">
        <f>F5/D5*E5</f>
        <v>8695.652173913044</v>
      </c>
      <c r="H5" s="3">
        <v>0.5</v>
      </c>
      <c r="I5" s="1">
        <f aca="true" t="shared" si="0" ref="I5:I10">F5*H5</f>
        <v>5000</v>
      </c>
      <c r="J5" s="1"/>
      <c r="K5" s="5">
        <f>'Больнич.'!M14</f>
        <v>983.6065573770492</v>
      </c>
      <c r="L5" s="5">
        <f>Отпускные!L6</f>
        <v>9180.327868852459</v>
      </c>
      <c r="M5" s="15">
        <f aca="true" t="shared" si="1" ref="M5:M10">G5+J5+I5+K5+L5</f>
        <v>23859.586600142553</v>
      </c>
      <c r="N5" s="2"/>
      <c r="O5" s="1"/>
      <c r="P5" s="5"/>
      <c r="Q5" s="1">
        <f>G5*P5</f>
        <v>0</v>
      </c>
      <c r="R5" s="1"/>
      <c r="S5" s="1"/>
      <c r="T5" s="1"/>
      <c r="U5" s="1"/>
      <c r="V5" s="2">
        <f aca="true" t="shared" si="2" ref="V5:V10">T5-U5</f>
        <v>0</v>
      </c>
      <c r="W5" s="16">
        <f>N5+O5+Q5+R5+S5+U5</f>
        <v>0</v>
      </c>
      <c r="X5" s="17">
        <f>M5-W5</f>
        <v>23859.586600142553</v>
      </c>
    </row>
    <row r="6" spans="1:24" ht="31.5" customHeight="1">
      <c r="A6" s="1">
        <f>A5+1</f>
        <v>2</v>
      </c>
      <c r="B6" s="1" t="s">
        <v>54</v>
      </c>
      <c r="C6" s="11" t="s">
        <v>57</v>
      </c>
      <c r="D6" s="1">
        <v>23</v>
      </c>
      <c r="E6" s="1">
        <v>23</v>
      </c>
      <c r="F6" s="14">
        <v>7000</v>
      </c>
      <c r="G6" s="2">
        <f>F6/D6*E6</f>
        <v>7000</v>
      </c>
      <c r="H6" s="3">
        <v>0.3</v>
      </c>
      <c r="I6" s="1">
        <f t="shared" si="0"/>
        <v>2100</v>
      </c>
      <c r="J6" s="1"/>
      <c r="K6" s="5">
        <f>'Больнич.'!M15</f>
        <v>0</v>
      </c>
      <c r="L6" s="5">
        <f>Отпускные!L7</f>
        <v>6426.229508196721</v>
      </c>
      <c r="M6" s="15">
        <f t="shared" si="1"/>
        <v>15526.22950819672</v>
      </c>
      <c r="N6" s="1"/>
      <c r="O6" s="1"/>
      <c r="P6" s="5"/>
      <c r="Q6" s="1">
        <f>G6*P6</f>
        <v>0</v>
      </c>
      <c r="R6" s="1"/>
      <c r="S6" s="1"/>
      <c r="T6" s="1"/>
      <c r="U6" s="1"/>
      <c r="V6" s="2">
        <f t="shared" si="2"/>
        <v>0</v>
      </c>
      <c r="W6" s="16">
        <f>N6+O6+Q6+R6+S6+U6</f>
        <v>0</v>
      </c>
      <c r="X6" s="17">
        <f>M6-W6</f>
        <v>15526.22950819672</v>
      </c>
    </row>
    <row r="7" spans="1:24" ht="32.25" customHeight="1">
      <c r="A7" s="12" t="s">
        <v>51</v>
      </c>
      <c r="B7" s="1" t="s">
        <v>51</v>
      </c>
      <c r="C7" s="11" t="s">
        <v>56</v>
      </c>
      <c r="D7" s="1">
        <v>23</v>
      </c>
      <c r="E7" s="1">
        <v>23</v>
      </c>
      <c r="F7" s="14">
        <v>7000</v>
      </c>
      <c r="G7" s="2">
        <f>F7/D7*E7</f>
        <v>7000</v>
      </c>
      <c r="H7" s="3">
        <v>0.3</v>
      </c>
      <c r="I7" s="1">
        <f t="shared" si="0"/>
        <v>2100</v>
      </c>
      <c r="J7" s="1"/>
      <c r="K7" s="5">
        <f>'Больнич.'!M16</f>
        <v>0</v>
      </c>
      <c r="L7" s="5">
        <f>Отпускные!L8</f>
        <v>6426.229508196721</v>
      </c>
      <c r="M7" s="15">
        <f t="shared" si="1"/>
        <v>15526.22950819672</v>
      </c>
      <c r="N7" s="1"/>
      <c r="O7" s="1"/>
      <c r="P7" s="5"/>
      <c r="Q7" s="1">
        <f>G7*P7</f>
        <v>0</v>
      </c>
      <c r="R7" s="1"/>
      <c r="S7" s="1"/>
      <c r="T7" s="1"/>
      <c r="U7" s="1"/>
      <c r="V7" s="2">
        <f t="shared" si="2"/>
        <v>0</v>
      </c>
      <c r="W7" s="16">
        <f>N7+O7+Q7+R7+S7+U7</f>
        <v>0</v>
      </c>
      <c r="X7" s="17">
        <f>M7-W7</f>
        <v>15526.22950819672</v>
      </c>
    </row>
    <row r="8" spans="1:24" ht="24" customHeight="1">
      <c r="A8" s="12" t="s">
        <v>52</v>
      </c>
      <c r="B8" s="1" t="s">
        <v>55</v>
      </c>
      <c r="C8" s="1" t="s">
        <v>58</v>
      </c>
      <c r="D8" s="1">
        <v>23</v>
      </c>
      <c r="E8" s="1">
        <v>23</v>
      </c>
      <c r="F8" s="14">
        <v>5000</v>
      </c>
      <c r="G8" s="2">
        <f>F8/D8*E8</f>
        <v>5000</v>
      </c>
      <c r="H8" s="3">
        <v>0.1</v>
      </c>
      <c r="I8" s="1">
        <f t="shared" si="0"/>
        <v>500</v>
      </c>
      <c r="J8" s="1"/>
      <c r="K8" s="5">
        <f>'Больнич.'!M17</f>
        <v>0</v>
      </c>
      <c r="L8" s="5">
        <f>Отпускные!L9</f>
        <v>4590.163934426229</v>
      </c>
      <c r="M8" s="15">
        <f t="shared" si="1"/>
        <v>10090.16393442623</v>
      </c>
      <c r="N8" s="1"/>
      <c r="O8" s="1"/>
      <c r="P8" s="5"/>
      <c r="Q8" s="1">
        <v>0</v>
      </c>
      <c r="R8" s="1"/>
      <c r="S8" s="1"/>
      <c r="T8" s="1"/>
      <c r="U8" s="1"/>
      <c r="V8" s="2">
        <f t="shared" si="2"/>
        <v>0</v>
      </c>
      <c r="W8" s="16">
        <f>N8+O8+Q8+R8+S8+U8</f>
        <v>0</v>
      </c>
      <c r="X8" s="17">
        <f>M8-W8</f>
        <v>10090.16393442623</v>
      </c>
    </row>
    <row r="9" spans="1:24" ht="12.75" hidden="1">
      <c r="A9" s="1" t="e">
        <f>A8+1</f>
        <v>#VALUE!</v>
      </c>
      <c r="B9" s="1"/>
      <c r="C9" s="1"/>
      <c r="D9" s="1"/>
      <c r="E9" s="1"/>
      <c r="F9" s="1"/>
      <c r="G9" s="2"/>
      <c r="H9" s="3"/>
      <c r="I9" s="1">
        <f t="shared" si="0"/>
        <v>0</v>
      </c>
      <c r="J9" s="1"/>
      <c r="K9" s="4"/>
      <c r="L9" s="4"/>
      <c r="M9" s="5">
        <f t="shared" si="1"/>
        <v>0</v>
      </c>
      <c r="N9" s="1"/>
      <c r="O9" s="1"/>
      <c r="P9" s="5"/>
      <c r="Q9" s="1">
        <f>G9*P9</f>
        <v>0</v>
      </c>
      <c r="R9" s="1"/>
      <c r="S9" s="1"/>
      <c r="T9" s="1"/>
      <c r="U9" s="1"/>
      <c r="V9" s="2">
        <f t="shared" si="2"/>
        <v>0</v>
      </c>
      <c r="W9" s="2" t="e">
        <f>N9+O9+Q9+#REF!+R9+S9+U9</f>
        <v>#REF!</v>
      </c>
      <c r="X9" s="18" t="e">
        <f>M9-W9+#REF!</f>
        <v>#REF!</v>
      </c>
    </row>
    <row r="10" spans="1:24" ht="12.75" hidden="1">
      <c r="A10" s="1" t="e">
        <f>A9+1</f>
        <v>#VALUE!</v>
      </c>
      <c r="B10" s="1"/>
      <c r="C10" s="1"/>
      <c r="D10" s="1"/>
      <c r="E10" s="1"/>
      <c r="F10" s="1"/>
      <c r="G10" s="2"/>
      <c r="H10" s="3"/>
      <c r="I10" s="1">
        <f t="shared" si="0"/>
        <v>0</v>
      </c>
      <c r="J10" s="1"/>
      <c r="K10" s="4"/>
      <c r="L10" s="4"/>
      <c r="M10" s="5">
        <f t="shared" si="1"/>
        <v>0</v>
      </c>
      <c r="N10" s="1"/>
      <c r="O10" s="1"/>
      <c r="P10" s="5"/>
      <c r="Q10" s="1">
        <f>G10*P10</f>
        <v>0</v>
      </c>
      <c r="R10" s="1"/>
      <c r="S10" s="1"/>
      <c r="T10" s="1"/>
      <c r="U10" s="1"/>
      <c r="V10" s="2">
        <f t="shared" si="2"/>
        <v>0</v>
      </c>
      <c r="W10" s="2" t="e">
        <f>N10+O10+Q10+#REF!+R10+S10+U10</f>
        <v>#REF!</v>
      </c>
      <c r="X10" s="18" t="e">
        <f>M10-W10+#REF!</f>
        <v>#REF!</v>
      </c>
    </row>
    <row r="11" spans="1:24" s="10" customFormat="1" ht="12.75">
      <c r="A11" s="20"/>
      <c r="B11" s="20" t="s">
        <v>15</v>
      </c>
      <c r="C11" s="20"/>
      <c r="D11" s="20"/>
      <c r="E11" s="20"/>
      <c r="F11" s="20"/>
      <c r="G11" s="19">
        <f>SUM(G5:G10)</f>
        <v>27695.652173913044</v>
      </c>
      <c r="H11" s="20"/>
      <c r="I11" s="19">
        <f>SUM(I5:I10)</f>
        <v>9700</v>
      </c>
      <c r="J11" s="19">
        <f aca="true" t="shared" si="3" ref="J11:O11">SUM(J5:J10)</f>
        <v>0</v>
      </c>
      <c r="K11" s="19">
        <f t="shared" si="3"/>
        <v>983.6065573770492</v>
      </c>
      <c r="L11" s="19">
        <f t="shared" si="3"/>
        <v>26622.95081967213</v>
      </c>
      <c r="M11" s="19">
        <f t="shared" si="3"/>
        <v>65002.20955096222</v>
      </c>
      <c r="N11" s="19">
        <f t="shared" si="3"/>
        <v>0</v>
      </c>
      <c r="O11" s="19">
        <f t="shared" si="3"/>
        <v>0</v>
      </c>
      <c r="P11" s="20"/>
      <c r="Q11" s="19">
        <f aca="true" t="shared" si="4" ref="Q11:V11">SUM(Q5:Q10)</f>
        <v>0</v>
      </c>
      <c r="R11" s="19"/>
      <c r="S11" s="19">
        <f t="shared" si="4"/>
        <v>0</v>
      </c>
      <c r="T11" s="19">
        <f t="shared" si="4"/>
        <v>0</v>
      </c>
      <c r="U11" s="19"/>
      <c r="V11" s="19">
        <f t="shared" si="4"/>
        <v>0</v>
      </c>
      <c r="W11" s="19">
        <f>SUM(W5:W8)</f>
        <v>0</v>
      </c>
      <c r="X11" s="19">
        <f>SUM(X5:X8)</f>
        <v>65002.20955096222</v>
      </c>
    </row>
    <row r="14" ht="12.75">
      <c r="A14" t="s">
        <v>47</v>
      </c>
    </row>
    <row r="16" ht="12.75">
      <c r="B16" s="22"/>
    </row>
    <row r="17" ht="12.75">
      <c r="B17" s="23"/>
    </row>
    <row r="18" ht="12.75">
      <c r="B18" s="24"/>
    </row>
    <row r="19" ht="12.75">
      <c r="B19" s="24"/>
    </row>
    <row r="20" ht="12.75">
      <c r="B20" s="25"/>
    </row>
  </sheetData>
  <sheetProtection/>
  <mergeCells count="20">
    <mergeCell ref="X3:X4"/>
    <mergeCell ref="P3:Q3"/>
    <mergeCell ref="S3:S4"/>
    <mergeCell ref="O3:O4"/>
    <mergeCell ref="T3:V3"/>
    <mergeCell ref="A3:A4"/>
    <mergeCell ref="B3:B4"/>
    <mergeCell ref="C3:C4"/>
    <mergeCell ref="F3:F4"/>
    <mergeCell ref="D3:D4"/>
    <mergeCell ref="E3:E4"/>
    <mergeCell ref="M3:M4"/>
    <mergeCell ref="H3:I3"/>
    <mergeCell ref="R3:R4"/>
    <mergeCell ref="W3:W4"/>
    <mergeCell ref="N3:N4"/>
    <mergeCell ref="G3:G4"/>
    <mergeCell ref="J3:J4"/>
    <mergeCell ref="K3:K4"/>
    <mergeCell ref="L3:L4"/>
  </mergeCells>
  <printOptions/>
  <pageMargins left="0.29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9.75390625" style="0" customWidth="1"/>
    <col min="3" max="3" width="13.25390625" style="0" customWidth="1"/>
    <col min="4" max="4" width="9.375" style="0" customWidth="1"/>
    <col min="5" max="5" width="6.75390625" style="0" customWidth="1"/>
    <col min="6" max="6" width="9.875" style="0" customWidth="1"/>
    <col min="7" max="7" width="6.875" style="0" customWidth="1"/>
    <col min="8" max="8" width="8.875" style="0" customWidth="1"/>
    <col min="9" max="9" width="6.875" style="0" customWidth="1"/>
    <col min="10" max="10" width="16.00390625" style="0" customWidth="1"/>
    <col min="11" max="12" width="13.875" style="0" customWidth="1"/>
    <col min="13" max="13" width="12.625" style="0" customWidth="1"/>
  </cols>
  <sheetData>
    <row r="1" ht="12.75">
      <c r="A1" s="10" t="s">
        <v>34</v>
      </c>
    </row>
    <row r="2" ht="12.75">
      <c r="A2" t="s">
        <v>35</v>
      </c>
    </row>
    <row r="3" ht="12.75">
      <c r="A3" t="s">
        <v>26</v>
      </c>
    </row>
    <row r="4" ht="12.75">
      <c r="B4" t="s">
        <v>27</v>
      </c>
    </row>
    <row r="5" ht="12.75">
      <c r="B5" t="s">
        <v>60</v>
      </c>
    </row>
    <row r="6" ht="12.75">
      <c r="B6" t="s">
        <v>28</v>
      </c>
    </row>
    <row r="7" spans="2:3" ht="12.75">
      <c r="B7" s="9" t="s">
        <v>36</v>
      </c>
      <c r="C7" t="s">
        <v>30</v>
      </c>
    </row>
    <row r="8" spans="2:3" ht="12.75">
      <c r="B8" s="9" t="s">
        <v>37</v>
      </c>
      <c r="C8" t="s">
        <v>32</v>
      </c>
    </row>
    <row r="9" ht="12.75">
      <c r="A9" t="s">
        <v>61</v>
      </c>
    </row>
    <row r="12" spans="1:13" ht="18.75" customHeight="1">
      <c r="A12" s="26" t="s">
        <v>0</v>
      </c>
      <c r="B12" s="32" t="s">
        <v>1</v>
      </c>
      <c r="C12" s="32" t="s">
        <v>2</v>
      </c>
      <c r="D12" s="30" t="s">
        <v>16</v>
      </c>
      <c r="E12" s="30"/>
      <c r="F12" s="30"/>
      <c r="G12" s="30"/>
      <c r="H12" s="30"/>
      <c r="I12" s="30"/>
      <c r="J12" s="26" t="s">
        <v>14</v>
      </c>
      <c r="K12" s="26" t="s">
        <v>33</v>
      </c>
      <c r="L12" s="26" t="s">
        <v>22</v>
      </c>
      <c r="M12" s="26" t="s">
        <v>59</v>
      </c>
    </row>
    <row r="13" spans="1:13" ht="91.5" customHeight="1">
      <c r="A13" s="27"/>
      <c r="B13" s="33"/>
      <c r="C13" s="33"/>
      <c r="D13" s="13" t="s">
        <v>38</v>
      </c>
      <c r="E13" s="13" t="s">
        <v>12</v>
      </c>
      <c r="F13" s="13" t="s">
        <v>39</v>
      </c>
      <c r="G13" s="13" t="s">
        <v>12</v>
      </c>
      <c r="H13" s="13" t="s">
        <v>40</v>
      </c>
      <c r="I13" s="13" t="s">
        <v>12</v>
      </c>
      <c r="J13" s="27"/>
      <c r="K13" s="27"/>
      <c r="L13" s="27"/>
      <c r="M13" s="27"/>
    </row>
    <row r="14" spans="1:13" ht="12.75">
      <c r="A14" s="1">
        <v>1</v>
      </c>
      <c r="B14" s="1" t="s">
        <v>53</v>
      </c>
      <c r="C14" s="11" t="s">
        <v>46</v>
      </c>
      <c r="D14" s="1">
        <v>30.5</v>
      </c>
      <c r="E14" s="1">
        <v>10000</v>
      </c>
      <c r="F14" s="1">
        <v>30.5</v>
      </c>
      <c r="G14" s="1">
        <v>10000</v>
      </c>
      <c r="H14" s="1">
        <v>30.5</v>
      </c>
      <c r="I14" s="1">
        <v>10000</v>
      </c>
      <c r="J14" s="2">
        <f>(E14+G14+I14)/(D14+F14+H14)</f>
        <v>327.8688524590164</v>
      </c>
      <c r="K14" s="2">
        <v>5</v>
      </c>
      <c r="L14" s="2">
        <v>60</v>
      </c>
      <c r="M14" s="21">
        <f>J14*K14*L14%</f>
        <v>983.6065573770492</v>
      </c>
    </row>
    <row r="15" spans="1:13" ht="12.75">
      <c r="A15" s="1">
        <f>A14+1</f>
        <v>2</v>
      </c>
      <c r="B15" s="1" t="s">
        <v>54</v>
      </c>
      <c r="C15" s="11" t="s">
        <v>57</v>
      </c>
      <c r="D15" s="1">
        <v>30.5</v>
      </c>
      <c r="E15" s="1">
        <v>7000</v>
      </c>
      <c r="F15" s="1">
        <v>30.5</v>
      </c>
      <c r="G15" s="1">
        <v>7000</v>
      </c>
      <c r="H15" s="1">
        <v>30.5</v>
      </c>
      <c r="I15" s="1">
        <v>7000</v>
      </c>
      <c r="J15" s="2">
        <f>(E15+G15+I15)/(D15+F15+H15)</f>
        <v>229.50819672131146</v>
      </c>
      <c r="K15" s="2">
        <v>0</v>
      </c>
      <c r="L15" s="2">
        <v>60</v>
      </c>
      <c r="M15" s="21">
        <f>J15*K15*L15%</f>
        <v>0</v>
      </c>
    </row>
    <row r="16" spans="1:13" ht="12.75">
      <c r="A16" s="1" t="s">
        <v>51</v>
      </c>
      <c r="B16" s="1" t="s">
        <v>51</v>
      </c>
      <c r="C16" s="11" t="s">
        <v>56</v>
      </c>
      <c r="D16" s="1">
        <v>30.5</v>
      </c>
      <c r="E16" s="1">
        <v>7000</v>
      </c>
      <c r="F16" s="1">
        <v>30.5</v>
      </c>
      <c r="G16" s="1">
        <v>7000</v>
      </c>
      <c r="H16" s="1">
        <v>30.5</v>
      </c>
      <c r="I16" s="1">
        <v>7000</v>
      </c>
      <c r="J16" s="2">
        <f>(E16+G16+I16)/(D16+F16+H16)</f>
        <v>229.50819672131146</v>
      </c>
      <c r="K16" s="2">
        <v>0</v>
      </c>
      <c r="L16" s="2">
        <v>60</v>
      </c>
      <c r="M16" s="21">
        <f>J16*K16*L16%</f>
        <v>0</v>
      </c>
    </row>
    <row r="17" spans="1:13" ht="12.75">
      <c r="A17" s="1" t="s">
        <v>52</v>
      </c>
      <c r="B17" s="1" t="s">
        <v>55</v>
      </c>
      <c r="C17" s="1" t="s">
        <v>58</v>
      </c>
      <c r="D17" s="1">
        <v>30.5</v>
      </c>
      <c r="E17" s="1">
        <v>5000</v>
      </c>
      <c r="F17" s="1">
        <v>30.5</v>
      </c>
      <c r="G17" s="1">
        <v>5000</v>
      </c>
      <c r="H17" s="1">
        <v>30.5</v>
      </c>
      <c r="I17" s="1">
        <v>5000</v>
      </c>
      <c r="J17" s="2">
        <f>(E17+G17+I17)/(D17+F17+H17)</f>
        <v>163.9344262295082</v>
      </c>
      <c r="K17" s="2">
        <v>0</v>
      </c>
      <c r="L17" s="2">
        <v>60</v>
      </c>
      <c r="M17" s="21">
        <f>J17*K17*L17%</f>
        <v>0</v>
      </c>
    </row>
    <row r="18" spans="1:13" s="10" customFormat="1" ht="12.75">
      <c r="A18" s="20"/>
      <c r="B18" s="20" t="s">
        <v>15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>
        <f>SUM(M14:M17)</f>
        <v>983.6065573770492</v>
      </c>
    </row>
    <row r="21" ht="12.75">
      <c r="B21" s="22"/>
    </row>
    <row r="22" ht="12.75">
      <c r="B22" s="23"/>
    </row>
    <row r="23" ht="12.75">
      <c r="B23" s="24"/>
    </row>
    <row r="24" ht="12.75">
      <c r="B24" s="24"/>
    </row>
    <row r="25" ht="12.75">
      <c r="B25" s="25"/>
    </row>
  </sheetData>
  <sheetProtection/>
  <mergeCells count="8">
    <mergeCell ref="M12:M13"/>
    <mergeCell ref="L12:L13"/>
    <mergeCell ref="A12:A13"/>
    <mergeCell ref="B12:B13"/>
    <mergeCell ref="C12:C13"/>
    <mergeCell ref="D12:I12"/>
    <mergeCell ref="J12:J13"/>
    <mergeCell ref="K12:K13"/>
  </mergeCells>
  <printOptions/>
  <pageMargins left="0.75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14.875" style="0" customWidth="1"/>
    <col min="3" max="3" width="17.375" style="0" customWidth="1"/>
    <col min="4" max="4" width="14.75390625" style="0" customWidth="1"/>
    <col min="5" max="5" width="6.75390625" style="0" customWidth="1"/>
    <col min="6" max="6" width="15.00390625" style="0" customWidth="1"/>
    <col min="7" max="7" width="6.875" style="0" customWidth="1"/>
    <col min="8" max="8" width="18.75390625" style="0" customWidth="1"/>
    <col min="9" max="9" width="6.875" style="0" customWidth="1"/>
    <col min="10" max="10" width="15.875" style="0" customWidth="1"/>
    <col min="11" max="11" width="8.875" style="0" customWidth="1"/>
    <col min="12" max="12" width="12.00390625" style="0" customWidth="1"/>
  </cols>
  <sheetData>
    <row r="1" spans="1:13" ht="18.75">
      <c r="A1" s="10" t="s">
        <v>62</v>
      </c>
      <c r="J1" s="8"/>
      <c r="K1" s="8"/>
      <c r="L1" s="8"/>
      <c r="M1" s="8"/>
    </row>
    <row r="2" spans="1:13" ht="18.75">
      <c r="A2" t="s">
        <v>35</v>
      </c>
      <c r="J2" s="8"/>
      <c r="K2" s="8"/>
      <c r="L2" s="8"/>
      <c r="M2" s="8"/>
    </row>
    <row r="4" spans="1:13" ht="12.75">
      <c r="A4" s="26" t="s">
        <v>0</v>
      </c>
      <c r="B4" s="32" t="s">
        <v>1</v>
      </c>
      <c r="C4" s="32" t="s">
        <v>2</v>
      </c>
      <c r="D4" s="30" t="s">
        <v>16</v>
      </c>
      <c r="E4" s="30"/>
      <c r="F4" s="30"/>
      <c r="G4" s="30"/>
      <c r="H4" s="30"/>
      <c r="I4" s="30"/>
      <c r="J4" s="26" t="s">
        <v>14</v>
      </c>
      <c r="K4" s="26" t="s">
        <v>17</v>
      </c>
      <c r="L4" s="26" t="s">
        <v>18</v>
      </c>
      <c r="M4" s="7"/>
    </row>
    <row r="5" spans="1:13" ht="96.75" customHeight="1">
      <c r="A5" s="27"/>
      <c r="B5" s="33"/>
      <c r="C5" s="33"/>
      <c r="D5" s="13" t="s">
        <v>21</v>
      </c>
      <c r="E5" s="13" t="s">
        <v>12</v>
      </c>
      <c r="F5" s="13" t="s">
        <v>21</v>
      </c>
      <c r="G5" s="13" t="s">
        <v>12</v>
      </c>
      <c r="H5" s="13" t="s">
        <v>21</v>
      </c>
      <c r="I5" s="13" t="s">
        <v>12</v>
      </c>
      <c r="J5" s="27"/>
      <c r="K5" s="27"/>
      <c r="L5" s="27"/>
      <c r="M5" s="7"/>
    </row>
    <row r="6" spans="1:12" ht="12.75">
      <c r="A6" s="1">
        <v>1</v>
      </c>
      <c r="B6" s="1" t="s">
        <v>53</v>
      </c>
      <c r="C6" s="11" t="s">
        <v>46</v>
      </c>
      <c r="D6" s="1">
        <v>30.5</v>
      </c>
      <c r="E6" s="1">
        <v>10000</v>
      </c>
      <c r="F6" s="1">
        <v>30.5</v>
      </c>
      <c r="G6" s="1">
        <v>10000</v>
      </c>
      <c r="H6" s="1">
        <v>30.5</v>
      </c>
      <c r="I6" s="1">
        <v>10000</v>
      </c>
      <c r="J6" s="2">
        <f>(E6+G6+I6)/(D6+F6+H6)</f>
        <v>327.8688524590164</v>
      </c>
      <c r="K6" s="2">
        <v>28</v>
      </c>
      <c r="L6" s="21">
        <f>J6*K6</f>
        <v>9180.327868852459</v>
      </c>
    </row>
    <row r="7" spans="1:12" ht="12.75">
      <c r="A7" s="1">
        <f>A6+1</f>
        <v>2</v>
      </c>
      <c r="B7" s="1" t="s">
        <v>54</v>
      </c>
      <c r="C7" s="11" t="s">
        <v>57</v>
      </c>
      <c r="D7" s="1">
        <v>30.5</v>
      </c>
      <c r="E7" s="1">
        <v>7000</v>
      </c>
      <c r="F7" s="1">
        <v>30.5</v>
      </c>
      <c r="G7" s="1">
        <v>7000</v>
      </c>
      <c r="H7" s="1">
        <v>30.5</v>
      </c>
      <c r="I7" s="1">
        <v>7000</v>
      </c>
      <c r="J7" s="2">
        <f>(E7+G7+I7)/(D7+F7+H7)</f>
        <v>229.50819672131146</v>
      </c>
      <c r="K7" s="2">
        <v>28</v>
      </c>
      <c r="L7" s="21">
        <f>J7*K7</f>
        <v>6426.229508196721</v>
      </c>
    </row>
    <row r="8" spans="1:12" ht="12.75">
      <c r="A8" s="1" t="s">
        <v>51</v>
      </c>
      <c r="B8" s="1" t="s">
        <v>51</v>
      </c>
      <c r="C8" s="11" t="s">
        <v>56</v>
      </c>
      <c r="D8" s="1">
        <v>30.5</v>
      </c>
      <c r="E8" s="1">
        <v>7000</v>
      </c>
      <c r="F8" s="1">
        <v>30.5</v>
      </c>
      <c r="G8" s="1">
        <v>7000</v>
      </c>
      <c r="H8" s="1">
        <v>30.5</v>
      </c>
      <c r="I8" s="1">
        <v>7000</v>
      </c>
      <c r="J8" s="2">
        <f>(E8+G8+I8)/(D8+F8+H8)</f>
        <v>229.50819672131146</v>
      </c>
      <c r="K8" s="2">
        <v>28</v>
      </c>
      <c r="L8" s="21">
        <f>J8*K8</f>
        <v>6426.229508196721</v>
      </c>
    </row>
    <row r="9" spans="1:12" ht="17.25" customHeight="1">
      <c r="A9" s="1" t="s">
        <v>52</v>
      </c>
      <c r="B9" s="1" t="s">
        <v>55</v>
      </c>
      <c r="C9" s="1" t="s">
        <v>58</v>
      </c>
      <c r="D9" s="1">
        <v>30.5</v>
      </c>
      <c r="E9" s="1">
        <v>5000</v>
      </c>
      <c r="F9" s="1">
        <v>30.5</v>
      </c>
      <c r="G9" s="1">
        <v>5000</v>
      </c>
      <c r="H9" s="1">
        <v>30.5</v>
      </c>
      <c r="I9" s="1">
        <v>5000</v>
      </c>
      <c r="J9" s="2">
        <f>(E9+G9+I9)/(D9+F9+H9)</f>
        <v>163.9344262295082</v>
      </c>
      <c r="K9" s="2">
        <v>28</v>
      </c>
      <c r="L9" s="21">
        <f>J9*K9</f>
        <v>4590.163934426229</v>
      </c>
    </row>
    <row r="10" spans="1:12" s="10" customFormat="1" ht="12.75">
      <c r="A10" s="20"/>
      <c r="B10" s="20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19">
        <f>SUM(L6:L9)</f>
        <v>26622.95081967213</v>
      </c>
    </row>
    <row r="12" ht="12.75">
      <c r="B12" s="22"/>
    </row>
    <row r="13" ht="12.75">
      <c r="B13" s="23"/>
    </row>
    <row r="14" ht="12.75">
      <c r="B14" s="24"/>
    </row>
    <row r="15" ht="12.75">
      <c r="B15" s="24"/>
    </row>
    <row r="16" ht="12.75">
      <c r="B16" s="25"/>
    </row>
  </sheetData>
  <sheetProtection/>
  <mergeCells count="7">
    <mergeCell ref="J4:J5"/>
    <mergeCell ref="K4:K5"/>
    <mergeCell ref="L4:L5"/>
    <mergeCell ref="A4:A5"/>
    <mergeCell ref="B4:B5"/>
    <mergeCell ref="C4:C5"/>
    <mergeCell ref="D4:I4"/>
  </mergeCells>
  <printOptions/>
  <pageMargins left="0.31" right="0.1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3" width="14.875" style="0" customWidth="1"/>
    <col min="4" max="4" width="10.75390625" style="0" customWidth="1"/>
    <col min="5" max="5" width="6.75390625" style="0" customWidth="1"/>
    <col min="6" max="6" width="9.25390625" style="0" customWidth="1"/>
    <col min="7" max="7" width="6.875" style="0" customWidth="1"/>
    <col min="8" max="8" width="10.875" style="0" customWidth="1"/>
    <col min="9" max="9" width="6.875" style="0" customWidth="1"/>
    <col min="10" max="10" width="14.625" style="0" customWidth="1"/>
    <col min="11" max="11" width="10.375" style="0" customWidth="1"/>
    <col min="12" max="12" width="19.875" style="0" customWidth="1"/>
  </cols>
  <sheetData>
    <row r="1" spans="1:14" ht="14.25" customHeight="1">
      <c r="A1" s="10" t="s">
        <v>25</v>
      </c>
      <c r="J1" s="8"/>
      <c r="K1" s="8"/>
      <c r="L1" s="8"/>
      <c r="M1" s="8"/>
      <c r="N1" s="8"/>
    </row>
    <row r="2" spans="1:14" ht="15" customHeight="1">
      <c r="A2" t="s">
        <v>35</v>
      </c>
      <c r="J2" s="8"/>
      <c r="K2" s="8"/>
      <c r="L2" s="8"/>
      <c r="M2" s="8"/>
      <c r="N2" s="8"/>
    </row>
    <row r="3" spans="1:14" ht="14.25" customHeight="1">
      <c r="A3" t="s">
        <v>26</v>
      </c>
      <c r="J3" s="8"/>
      <c r="K3" s="8"/>
      <c r="L3" s="8"/>
      <c r="M3" s="8"/>
      <c r="N3" s="8"/>
    </row>
    <row r="4" spans="1:14" ht="14.25" customHeight="1">
      <c r="A4" t="s">
        <v>27</v>
      </c>
      <c r="J4" s="8"/>
      <c r="K4" s="8"/>
      <c r="L4" s="8"/>
      <c r="M4" s="8"/>
      <c r="N4" s="8"/>
    </row>
    <row r="5" spans="1:14" ht="15" customHeight="1">
      <c r="A5" t="s">
        <v>60</v>
      </c>
      <c r="J5" s="8"/>
      <c r="K5" s="8"/>
      <c r="L5" s="8"/>
      <c r="M5" s="8"/>
      <c r="N5" s="8"/>
    </row>
    <row r="6" ht="12.75">
      <c r="A6" t="s">
        <v>28</v>
      </c>
    </row>
    <row r="7" spans="1:2" ht="12.75">
      <c r="A7" t="s">
        <v>29</v>
      </c>
      <c r="B7" t="s">
        <v>30</v>
      </c>
    </row>
    <row r="8" spans="1:2" ht="12.75">
      <c r="A8" t="s">
        <v>31</v>
      </c>
      <c r="B8" t="s">
        <v>32</v>
      </c>
    </row>
    <row r="10" spans="1:14" ht="15.75" customHeight="1">
      <c r="A10" s="26" t="s">
        <v>0</v>
      </c>
      <c r="B10" s="32" t="s">
        <v>1</v>
      </c>
      <c r="C10" s="32" t="s">
        <v>2</v>
      </c>
      <c r="D10" s="30" t="s">
        <v>16</v>
      </c>
      <c r="E10" s="30"/>
      <c r="F10" s="30"/>
      <c r="G10" s="30"/>
      <c r="H10" s="30"/>
      <c r="I10" s="30"/>
      <c r="J10" s="26" t="s">
        <v>14</v>
      </c>
      <c r="K10" s="26" t="s">
        <v>17</v>
      </c>
      <c r="L10" s="26" t="s">
        <v>18</v>
      </c>
      <c r="M10" s="7"/>
      <c r="N10" s="7"/>
    </row>
    <row r="11" spans="1:12" s="7" customFormat="1" ht="68.25" customHeight="1">
      <c r="A11" s="27"/>
      <c r="B11" s="33"/>
      <c r="C11" s="33"/>
      <c r="D11" s="13" t="s">
        <v>24</v>
      </c>
      <c r="E11" s="13" t="s">
        <v>12</v>
      </c>
      <c r="F11" s="13" t="s">
        <v>24</v>
      </c>
      <c r="G11" s="13" t="s">
        <v>12</v>
      </c>
      <c r="H11" s="13" t="s">
        <v>24</v>
      </c>
      <c r="I11" s="13" t="s">
        <v>12</v>
      </c>
      <c r="J11" s="27"/>
      <c r="K11" s="27"/>
      <c r="L11" s="27"/>
    </row>
    <row r="12" spans="1:12" ht="12.75">
      <c r="A12" s="1">
        <v>1</v>
      </c>
      <c r="B12" s="1" t="s">
        <v>53</v>
      </c>
      <c r="C12" s="11" t="s">
        <v>46</v>
      </c>
      <c r="D12" s="1">
        <v>30.5</v>
      </c>
      <c r="E12" s="1">
        <v>10000</v>
      </c>
      <c r="F12" s="1">
        <v>30.5</v>
      </c>
      <c r="G12" s="1">
        <v>10000</v>
      </c>
      <c r="H12" s="1">
        <v>30.5</v>
      </c>
      <c r="I12" s="1">
        <v>10000</v>
      </c>
      <c r="J12" s="2">
        <f>(E12+G12+I12)/(D12+F12+H12)</f>
        <v>327.8688524590164</v>
      </c>
      <c r="K12" s="2">
        <v>14</v>
      </c>
      <c r="L12" s="21">
        <f>J12*K12</f>
        <v>4590.163934426229</v>
      </c>
    </row>
    <row r="13" spans="1:12" ht="12.75">
      <c r="A13" s="1">
        <f>A12+1</f>
        <v>2</v>
      </c>
      <c r="B13" s="1" t="s">
        <v>54</v>
      </c>
      <c r="C13" s="11" t="s">
        <v>57</v>
      </c>
      <c r="D13" s="1">
        <v>30.5</v>
      </c>
      <c r="E13" s="1">
        <v>7000</v>
      </c>
      <c r="F13" s="1">
        <v>30.5</v>
      </c>
      <c r="G13" s="1">
        <v>7000</v>
      </c>
      <c r="H13" s="1">
        <v>30.5</v>
      </c>
      <c r="I13" s="1">
        <v>7000</v>
      </c>
      <c r="J13" s="2">
        <f>(E13+G13+I13)/(D13+F13+H13)</f>
        <v>229.50819672131146</v>
      </c>
      <c r="K13" s="2">
        <v>20</v>
      </c>
      <c r="L13" s="21">
        <f>J13*K13</f>
        <v>4590.163934426229</v>
      </c>
    </row>
    <row r="14" spans="1:12" ht="12.75">
      <c r="A14" s="1" t="s">
        <v>51</v>
      </c>
      <c r="B14" s="1" t="s">
        <v>51</v>
      </c>
      <c r="C14" s="11" t="s">
        <v>56</v>
      </c>
      <c r="D14" s="1">
        <v>30.5</v>
      </c>
      <c r="E14" s="1">
        <v>7000</v>
      </c>
      <c r="F14" s="1">
        <v>30.5</v>
      </c>
      <c r="G14" s="1">
        <v>7000</v>
      </c>
      <c r="H14" s="1">
        <v>30.5</v>
      </c>
      <c r="I14" s="1">
        <v>7000</v>
      </c>
      <c r="J14" s="2">
        <f>(E14+G14+I14)/(D14+F14+H14)</f>
        <v>229.50819672131146</v>
      </c>
      <c r="K14" s="2">
        <v>18</v>
      </c>
      <c r="L14" s="21">
        <f>J14*K14</f>
        <v>4131.147540983607</v>
      </c>
    </row>
    <row r="15" spans="1:12" ht="24" customHeight="1">
      <c r="A15" s="1" t="s">
        <v>52</v>
      </c>
      <c r="B15" s="1" t="s">
        <v>55</v>
      </c>
      <c r="C15" s="1" t="s">
        <v>58</v>
      </c>
      <c r="D15" s="1">
        <v>30.5</v>
      </c>
      <c r="E15" s="1">
        <v>5000</v>
      </c>
      <c r="F15" s="1">
        <v>30.5</v>
      </c>
      <c r="G15" s="1">
        <v>5000</v>
      </c>
      <c r="H15" s="1">
        <v>30.5</v>
      </c>
      <c r="I15" s="1">
        <v>5000</v>
      </c>
      <c r="J15" s="2">
        <f>(E15+G15+I15)/(D15+F15+H15)</f>
        <v>163.9344262295082</v>
      </c>
      <c r="K15" s="2">
        <v>7</v>
      </c>
      <c r="L15" s="21">
        <f>J15*K15</f>
        <v>1147.5409836065573</v>
      </c>
    </row>
    <row r="16" spans="1:12" s="10" customFormat="1" ht="12.75">
      <c r="A16" s="20"/>
      <c r="B16" s="20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19">
        <f>SUM(L12:L15)</f>
        <v>14459.016393442622</v>
      </c>
    </row>
    <row r="19" ht="12.75">
      <c r="B19" s="22"/>
    </row>
    <row r="20" ht="12.75">
      <c r="B20" s="23"/>
    </row>
    <row r="21" ht="12.75">
      <c r="B21" s="24"/>
    </row>
    <row r="22" ht="12.75">
      <c r="B22" s="24"/>
    </row>
    <row r="23" ht="12.75">
      <c r="B23" s="25"/>
    </row>
  </sheetData>
  <sheetProtection/>
  <mergeCells count="7">
    <mergeCell ref="K10:K11"/>
    <mergeCell ref="L10:L11"/>
    <mergeCell ref="D10:I10"/>
    <mergeCell ref="A10:A11"/>
    <mergeCell ref="B10:B11"/>
    <mergeCell ref="C10:C11"/>
    <mergeCell ref="J10:J11"/>
  </mergeCells>
  <printOptions/>
  <pageMargins left="0.75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cp:lastPrinted>2006-03-06T12:49:49Z</cp:lastPrinted>
  <dcterms:created xsi:type="dcterms:W3CDTF">2005-06-11T05:57:41Z</dcterms:created>
  <dcterms:modified xsi:type="dcterms:W3CDTF">2012-02-21T06:48:24Z</dcterms:modified>
  <cp:category/>
  <cp:version/>
  <cp:contentType/>
  <cp:contentStatus/>
</cp:coreProperties>
</file>